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https://nskiforbund.sharepoint.com/sites/kretser/hedmark/Styret/KRETSTING/2021/"/>
    </mc:Choice>
  </mc:AlternateContent>
  <xr:revisionPtr revIDLastSave="1" documentId="8_{8F7D2819-DD2E-48DD-B597-96EF90DB6DB5}" xr6:coauthVersionLast="46" xr6:coauthVersionMax="46" xr10:uidLastSave="{2353465F-FAEF-4655-AA7C-B69DE8234377}"/>
  <bookViews>
    <workbookView xWindow="9765" yWindow="1020" windowWidth="12975" windowHeight="14265" activeTab="5" xr2:uid="{00000000-000D-0000-FFFF-FFFF00000000}"/>
  </bookViews>
  <sheets>
    <sheet name="Avdeling" sheetId="1" r:id="rId1"/>
    <sheet name="OSR_Avdeling_GCXML7" sheetId="2" state="hidden" r:id="rId2"/>
    <sheet name="OSR_Sheet1_c6...5db0f394_DW72BQ" sheetId="3" state="hidden" r:id="rId3"/>
    <sheet name="00" sheetId="4" r:id="rId4"/>
    <sheet name="10" sheetId="5" r:id="rId5"/>
    <sheet name="20" sheetId="6" r:id="rId6"/>
    <sheet name="30" sheetId="7" r:id="rId7"/>
    <sheet name="40" sheetId="8" r:id="rId8"/>
    <sheet name="50" sheetId="9" r:id="rId9"/>
    <sheet name="51" sheetId="10" r:id="rId10"/>
    <sheet name="60" sheetId="11" r:id="rId11"/>
    <sheet name="70" sheetId="12" r:id="rId12"/>
    <sheet name="71" sheetId="13" r:id="rId13"/>
    <sheet name="72" sheetId="14" r:id="rId14"/>
    <sheet name="80" sheetId="15" r:id="rId15"/>
    <sheet name="Ark8" sheetId="16" state="hidden" r:id="rId16"/>
    <sheet name="OSR_Ark8_H7YOET" sheetId="17" state="hidden" r:id="rId17"/>
    <sheet name="OSR_Ark8_e205...c41c188d_594FYI" sheetId="18" state="hidden" r:id="rId18"/>
  </sheets>
  <definedNames>
    <definedName name="OSR_GearWriter_0" localSheetId="3">'00'!$D$12:$G$12</definedName>
    <definedName name="OSR_GearWriter_0" localSheetId="4">'10'!$D$12:$G$12</definedName>
    <definedName name="OSR_GearWriter_0" localSheetId="5">'20'!$D$12:$G$12</definedName>
    <definedName name="OSR_GearWriter_0" localSheetId="6">'30'!$D$12:$G$12</definedName>
    <definedName name="OSR_GearWriter_0" localSheetId="7">'40'!$D$12:$G$12</definedName>
    <definedName name="OSR_GearWriter_0" localSheetId="8">'50'!$D$12:$G$12</definedName>
    <definedName name="OSR_GearWriter_0" localSheetId="9">'51'!$D$12:$G$12</definedName>
    <definedName name="OSR_GearWriter_0" localSheetId="10">'60'!$D$12:$G$12</definedName>
    <definedName name="OSR_GearWriter_0" localSheetId="11">'70'!$D$12:$G$12</definedName>
    <definedName name="OSR_GearWriter_0" localSheetId="12">'71'!$D$12:$G$12</definedName>
    <definedName name="OSR_GearWriter_0" localSheetId="13">'72'!$D$12:$G$12</definedName>
    <definedName name="OSR_GearWriter_0" localSheetId="14">'80'!$D$12:$G$12</definedName>
    <definedName name="OSR_GearWriter_0" localSheetId="0">Avdeling!$D$12:$G$12</definedName>
    <definedName name="OSR_GearWriter_1" localSheetId="3">'00'!$H$12:$K$12</definedName>
    <definedName name="OSR_GearWriter_1" localSheetId="4">'10'!$H$12:$K$12</definedName>
    <definedName name="OSR_GearWriter_1" localSheetId="5">'20'!$H$12:$K$12</definedName>
    <definedName name="OSR_GearWriter_1" localSheetId="6">'30'!$H$12:$K$12</definedName>
    <definedName name="OSR_GearWriter_1" localSheetId="7">'40'!$H$12:$K$12</definedName>
    <definedName name="OSR_GearWriter_1" localSheetId="8">'50'!$H$12:$K$12</definedName>
    <definedName name="OSR_GearWriter_1" localSheetId="9">'51'!$H$12:$K$12</definedName>
    <definedName name="OSR_GearWriter_1" localSheetId="10">'60'!$H$12:$K$12</definedName>
    <definedName name="OSR_GearWriter_1" localSheetId="11">'70'!$H$12:$K$12</definedName>
    <definedName name="OSR_GearWriter_1" localSheetId="12">'71'!$H$12:$K$12</definedName>
    <definedName name="OSR_GearWriter_1" localSheetId="13">'72'!$H$12:$K$12</definedName>
    <definedName name="OSR_GearWriter_1" localSheetId="14">'80'!$H$12:$K$12</definedName>
    <definedName name="OSR_GearWriter_1" localSheetId="0">Avdeling!$H$12:$K$12</definedName>
    <definedName name="OSR_GearWriter_2" localSheetId="3">'00'!$L$12:$O$12</definedName>
    <definedName name="OSR_GearWriter_2" localSheetId="4">'10'!$L$12:$O$12</definedName>
    <definedName name="OSR_GearWriter_2" localSheetId="5">'20'!$L$12:$O$12</definedName>
    <definedName name="OSR_GearWriter_2" localSheetId="6">'30'!$L$12:$O$12</definedName>
    <definedName name="OSR_GearWriter_2" localSheetId="7">'40'!$L$12:$O$12</definedName>
    <definedName name="OSR_GearWriter_2" localSheetId="8">'50'!$L$12:$O$12</definedName>
    <definedName name="OSR_GearWriter_2" localSheetId="9">'51'!$L$12:$O$12</definedName>
    <definedName name="OSR_GearWriter_2" localSheetId="10">'60'!$L$12:$O$12</definedName>
    <definedName name="OSR_GearWriter_2" localSheetId="11">'70'!$L$12:$O$12</definedName>
    <definedName name="OSR_GearWriter_2" localSheetId="12">'71'!$L$12:$O$12</definedName>
    <definedName name="OSR_GearWriter_2" localSheetId="13">'72'!$L$12:$O$12</definedName>
    <definedName name="OSR_GearWriter_2" localSheetId="14">'80'!$L$12:$O$12</definedName>
    <definedName name="OSR_GearWriter_2" localSheetId="0">Avdeling!$L$12:$O$12</definedName>
    <definedName name="OSR_GearWriter_3" localSheetId="3">'00'!$D$13:$E$13</definedName>
    <definedName name="OSR_GearWriter_3" localSheetId="4">'10'!$D$13:$E$13</definedName>
    <definedName name="OSR_GearWriter_3" localSheetId="5">'20'!$D$13:$E$13</definedName>
    <definedName name="OSR_GearWriter_3" localSheetId="6">'30'!$D$13:$E$13</definedName>
    <definedName name="OSR_GearWriter_3" localSheetId="7">'40'!$D$13:$E$13</definedName>
    <definedName name="OSR_GearWriter_3" localSheetId="8">'50'!$D$13:$E$13</definedName>
    <definedName name="OSR_GearWriter_3" localSheetId="9">'51'!$D$13:$E$13</definedName>
    <definedName name="OSR_GearWriter_3" localSheetId="10">'60'!$D$13:$E$13</definedName>
    <definedName name="OSR_GearWriter_3" localSheetId="11">'70'!$D$13:$E$13</definedName>
    <definedName name="OSR_GearWriter_3" localSheetId="12">'71'!$D$13:$E$13</definedName>
    <definedName name="OSR_GearWriter_3" localSheetId="13">'72'!$D$13:$E$13</definedName>
    <definedName name="OSR_GearWriter_3" localSheetId="14">'80'!$D$13:$E$13</definedName>
    <definedName name="OSR_GearWriter_3" localSheetId="0">Avdeling!$D$13:$E$13</definedName>
    <definedName name="OSR_GearWriter_4" localSheetId="3">'00'!$H$13:$I$13</definedName>
    <definedName name="OSR_GearWriter_4" localSheetId="4">'10'!$H$13:$I$13</definedName>
    <definedName name="OSR_GearWriter_4" localSheetId="5">'20'!$H$13:$I$13</definedName>
    <definedName name="OSR_GearWriter_4" localSheetId="6">'30'!$H$13:$I$13</definedName>
    <definedName name="OSR_GearWriter_4" localSheetId="7">'40'!$H$13:$I$13</definedName>
    <definedName name="OSR_GearWriter_4" localSheetId="8">'50'!$H$13:$I$13</definedName>
    <definedName name="OSR_GearWriter_4" localSheetId="9">'51'!$H$13:$I$13</definedName>
    <definedName name="OSR_GearWriter_4" localSheetId="10">'60'!$H$13:$I$13</definedName>
    <definedName name="OSR_GearWriter_4" localSheetId="11">'70'!$H$13:$I$13</definedName>
    <definedName name="OSR_GearWriter_4" localSheetId="12">'71'!$H$13:$I$13</definedName>
    <definedName name="OSR_GearWriter_4" localSheetId="13">'72'!$H$13:$I$13</definedName>
    <definedName name="OSR_GearWriter_4" localSheetId="14">'80'!$H$13:$I$13</definedName>
    <definedName name="OSR_GearWriter_4" localSheetId="0">Avdeling!$H$13:$I$13</definedName>
    <definedName name="OSR_GearWriter_5" localSheetId="3">'00'!$L$13:$M$13</definedName>
    <definedName name="OSR_GearWriter_5" localSheetId="4">'10'!$L$13:$M$13</definedName>
    <definedName name="OSR_GearWriter_5" localSheetId="5">'20'!$L$13:$M$13</definedName>
    <definedName name="OSR_GearWriter_5" localSheetId="6">'30'!$L$13:$M$13</definedName>
    <definedName name="OSR_GearWriter_5" localSheetId="7">'40'!$L$13:$M$13</definedName>
    <definedName name="OSR_GearWriter_5" localSheetId="8">'50'!$L$13:$M$13</definedName>
    <definedName name="OSR_GearWriter_5" localSheetId="9">'51'!$L$13:$M$13</definedName>
    <definedName name="OSR_GearWriter_5" localSheetId="10">'60'!$L$13:$M$13</definedName>
    <definedName name="OSR_GearWriter_5" localSheetId="11">'70'!$L$13:$M$13</definedName>
    <definedName name="OSR_GearWriter_5" localSheetId="12">'71'!$L$13:$M$13</definedName>
    <definedName name="OSR_GearWriter_5" localSheetId="13">'72'!$L$13:$M$13</definedName>
    <definedName name="OSR_GearWriter_5" localSheetId="14">'80'!$L$13:$M$13</definedName>
    <definedName name="OSR_GearWriter_5" localSheetId="0">Avdeling!$L$13:$M$13</definedName>
    <definedName name="OSRRefD17x_0" localSheetId="3">'00'!$D$17</definedName>
    <definedName name="OSRRefD17x_0" localSheetId="4">'10'!$D$17:$D$18</definedName>
    <definedName name="OSRRefD17x_0" localSheetId="5">'20'!$D$17:$D$23</definedName>
    <definedName name="OSRRefD17x_0" localSheetId="6">'30'!$D$17:$D$20</definedName>
    <definedName name="OSRRefD17x_0" localSheetId="8">'50'!$D$17:$D$27</definedName>
    <definedName name="OSRRefD17x_0" localSheetId="9">'51'!$D$17</definedName>
    <definedName name="OSRRefD17x_0" localSheetId="10">'60'!$D$17</definedName>
    <definedName name="OSRRefD17x_0" localSheetId="11">'70'!$D$17:$D$32</definedName>
    <definedName name="OSRRefD17x_0" localSheetId="12">'71'!$D$17</definedName>
    <definedName name="OSRRefD18x_0" localSheetId="0">Avdeling!$D$18:$D$26</definedName>
    <definedName name="OSRRefE17x_0" localSheetId="3">'00'!$E$17</definedName>
    <definedName name="OSRRefE17x_0" localSheetId="4">'10'!$E$17:$E$18</definedName>
    <definedName name="OSRRefE17x_0" localSheetId="5">'20'!$E$17:$E$23</definedName>
    <definedName name="OSRRefE17x_0" localSheetId="6">'30'!$E$17:$E$20</definedName>
    <definedName name="OSRRefE17x_0" localSheetId="8">'50'!$E$17:$E$27</definedName>
    <definedName name="OSRRefE17x_0" localSheetId="9">'51'!$E$17</definedName>
    <definedName name="OSRRefE17x_0" localSheetId="10">'60'!$E$17</definedName>
    <definedName name="OSRRefE17x_0" localSheetId="11">'70'!$E$17:$E$32</definedName>
    <definedName name="OSRRefE17x_0" localSheetId="12">'71'!$E$17</definedName>
    <definedName name="OSRRefE18x_0" localSheetId="0">Avdeling!$E$18:$E$26</definedName>
    <definedName name="OSRRefF17_0x_0" localSheetId="3">'00'!$F$17</definedName>
    <definedName name="OSRRefF17_0x_0" localSheetId="4">'10'!$F$17</definedName>
    <definedName name="OSRRefF17_0x_0" localSheetId="5">'20'!$F$17</definedName>
    <definedName name="OSRRefF17_0x_0" localSheetId="6">'30'!$F$17</definedName>
    <definedName name="OSRRefF17_0x_0" localSheetId="8">'50'!$F$17</definedName>
    <definedName name="OSRRefF17_0x_0" localSheetId="9">'51'!$F$17</definedName>
    <definedName name="OSRRefF17_0x_0" localSheetId="10">'60'!$F$17</definedName>
    <definedName name="OSRRefF17_0x_0" localSheetId="11">'70'!$F$17</definedName>
    <definedName name="OSRRefF17_0x_0" localSheetId="12">'71'!$F$17</definedName>
    <definedName name="OSRRefF17_10x_0" localSheetId="8">'50'!$F$27</definedName>
    <definedName name="OSRRefF17_10x_0" localSheetId="11">'70'!$F$27</definedName>
    <definedName name="OSRRefF17_11x_0" localSheetId="11">'70'!$F$28</definedName>
    <definedName name="OSRRefF17_12x_0" localSheetId="11">'70'!$F$29</definedName>
    <definedName name="OSRRefF17_13x_0" localSheetId="11">'70'!$F$30</definedName>
    <definedName name="OSRRefF17_14x_0" localSheetId="11">'70'!$F$31</definedName>
    <definedName name="OSRRefF17_15x_0" localSheetId="11">'70'!$F$32</definedName>
    <definedName name="OSRRefF17_1x_0" localSheetId="4">'10'!$F$18</definedName>
    <definedName name="OSRRefF17_1x_0" localSheetId="5">'20'!$F$18</definedName>
    <definedName name="OSRRefF17_1x_0" localSheetId="6">'30'!$F$18</definedName>
    <definedName name="OSRRefF17_1x_0" localSheetId="8">'50'!$F$18</definedName>
    <definedName name="OSRRefF17_1x_0" localSheetId="11">'70'!$F$18</definedName>
    <definedName name="OSRRefF17_2x_0" localSheetId="5">'20'!$F$19</definedName>
    <definedName name="OSRRefF17_2x_0" localSheetId="6">'30'!$F$19</definedName>
    <definedName name="OSRRefF17_2x_0" localSheetId="8">'50'!$F$19</definedName>
    <definedName name="OSRRefF17_2x_0" localSheetId="11">'70'!$F$19</definedName>
    <definedName name="OSRRefF17_3x_0" localSheetId="5">'20'!$F$20</definedName>
    <definedName name="OSRRefF17_3x_0" localSheetId="6">'30'!$F$20</definedName>
    <definedName name="OSRRefF17_3x_0" localSheetId="8">'50'!$F$20</definedName>
    <definedName name="OSRRefF17_3x_0" localSheetId="11">'70'!$F$20</definedName>
    <definedName name="OSRRefF17_4x_0" localSheetId="5">'20'!$F$21</definedName>
    <definedName name="OSRRefF17_4x_0" localSheetId="8">'50'!$F$21</definedName>
    <definedName name="OSRRefF17_4x_0" localSheetId="11">'70'!$F$21</definedName>
    <definedName name="OSRRefF17_5x_0" localSheetId="5">'20'!$F$22</definedName>
    <definedName name="OSRRefF17_5x_0" localSheetId="8">'50'!$F$22</definedName>
    <definedName name="OSRRefF17_5x_0" localSheetId="11">'70'!$F$22</definedName>
    <definedName name="OSRRefF17_6x_0" localSheetId="5">'20'!$F$23</definedName>
    <definedName name="OSRRefF17_6x_0" localSheetId="8">'50'!$F$23</definedName>
    <definedName name="OSRRefF17_6x_0" localSheetId="11">'70'!$F$23</definedName>
    <definedName name="OSRRefF17_7x_0" localSheetId="8">'50'!$F$24</definedName>
    <definedName name="OSRRefF17_7x_0" localSheetId="11">'70'!$F$24</definedName>
    <definedName name="OSRRefF17_8x_0" localSheetId="8">'50'!$F$25</definedName>
    <definedName name="OSRRefF17_8x_0" localSheetId="11">'70'!$F$25</definedName>
    <definedName name="OSRRefF17_9x_0" localSheetId="8">'50'!$F$26</definedName>
    <definedName name="OSRRefF17_9x_0" localSheetId="11">'70'!$F$26</definedName>
    <definedName name="OSRRefF17x_0" localSheetId="3">'00'!$F$17</definedName>
    <definedName name="OSRRefF17x_0" localSheetId="4">'10'!$F$17:$F$18</definedName>
    <definedName name="OSRRefF17x_0" localSheetId="5">'20'!$F$17:$F$23</definedName>
    <definedName name="OSRRefF17x_0" localSheetId="6">'30'!$F$17:$F$20</definedName>
    <definedName name="OSRRefF17x_0" localSheetId="8">'50'!$F$17:$F$27</definedName>
    <definedName name="OSRRefF17x_0" localSheetId="9">'51'!$F$17</definedName>
    <definedName name="OSRRefF17x_0" localSheetId="10">'60'!$F$17</definedName>
    <definedName name="OSRRefF17x_0" localSheetId="11">'70'!$F$17:$F$32</definedName>
    <definedName name="OSRRefF17x_0" localSheetId="12">'71'!$F$17</definedName>
    <definedName name="OSRRefF18_0x_0" localSheetId="0">Avdeling!$F$18</definedName>
    <definedName name="OSRRefF18_1x_0" localSheetId="0">Avdeling!$F$19</definedName>
    <definedName name="OSRRefF18_2x_0" localSheetId="0">Avdeling!$F$20</definedName>
    <definedName name="OSRRefF18_3x_0" localSheetId="0">Avdeling!$F$21</definedName>
    <definedName name="OSRRefF18_4x_0" localSheetId="0">Avdeling!$F$22</definedName>
    <definedName name="OSRRefF18_5x_0" localSheetId="0">Avdeling!$F$23</definedName>
    <definedName name="OSRRefF18_6x_0" localSheetId="0">Avdeling!$F$24</definedName>
    <definedName name="OSRRefF18_7x_0" localSheetId="0">Avdeling!$F$25</definedName>
    <definedName name="OSRRefF18_8x_0" localSheetId="0">Avdeling!$F$26</definedName>
    <definedName name="OSRRefF18x_0" localSheetId="0">Avdeling!$F$18:$F$26</definedName>
    <definedName name="OSRRefG17x_0" localSheetId="3">'00'!$G$17</definedName>
    <definedName name="OSRRefG17x_0" localSheetId="4">'10'!$G$17:$G$18</definedName>
    <definedName name="OSRRefG17x_0" localSheetId="5">'20'!$G$17:$G$23</definedName>
    <definedName name="OSRRefG17x_0" localSheetId="6">'30'!$G$17:$G$20</definedName>
    <definedName name="OSRRefG17x_0" localSheetId="8">'50'!$G$17:$G$27</definedName>
    <definedName name="OSRRefG17x_0" localSheetId="9">'51'!$G$17</definedName>
    <definedName name="OSRRefG17x_0" localSheetId="10">'60'!$G$17</definedName>
    <definedName name="OSRRefG17x_0" localSheetId="11">'70'!$G$17:$G$32</definedName>
    <definedName name="OSRRefG17x_0" localSheetId="12">'71'!$G$17</definedName>
    <definedName name="OSRRefG18x_0" localSheetId="0">Avdeling!$G$18:$G$26</definedName>
    <definedName name="OSRRefH17x_0" localSheetId="3">'00'!$H$17</definedName>
    <definedName name="OSRRefH17x_0" localSheetId="4">'10'!$H$17:$H$18</definedName>
    <definedName name="OSRRefH17x_0" localSheetId="5">'20'!$H$17:$H$23</definedName>
    <definedName name="OSRRefH17x_0" localSheetId="6">'30'!$H$17:$H$20</definedName>
    <definedName name="OSRRefH17x_0" localSheetId="8">'50'!$H$17:$H$27</definedName>
    <definedName name="OSRRefH17x_0" localSheetId="9">'51'!$H$17</definedName>
    <definedName name="OSRRefH17x_0" localSheetId="10">'60'!$H$17</definedName>
    <definedName name="OSRRefH17x_0" localSheetId="11">'70'!$H$17:$H$32</definedName>
    <definedName name="OSRRefH17x_0" localSheetId="12">'71'!$H$17</definedName>
    <definedName name="OSRRefH18x_0" localSheetId="0">Avdeling!$H$18:$H$26</definedName>
    <definedName name="OSRRefI17x_0" localSheetId="3">'00'!$I$17</definedName>
    <definedName name="OSRRefI17x_0" localSheetId="4">'10'!$I$17:$I$18</definedName>
    <definedName name="OSRRefI17x_0" localSheetId="5">'20'!$I$17:$I$23</definedName>
    <definedName name="OSRRefI17x_0" localSheetId="6">'30'!$I$17:$I$20</definedName>
    <definedName name="OSRRefI17x_0" localSheetId="8">'50'!$I$17:$I$27</definedName>
    <definedName name="OSRRefI17x_0" localSheetId="9">'51'!$I$17</definedName>
    <definedName name="OSRRefI17x_0" localSheetId="10">'60'!$I$17</definedName>
    <definedName name="OSRRefI17x_0" localSheetId="11">'70'!$I$17:$I$32</definedName>
    <definedName name="OSRRefI17x_0" localSheetId="12">'71'!$I$17</definedName>
    <definedName name="OSRRefI18x_0" localSheetId="0">Avdeling!$I$18:$I$26</definedName>
    <definedName name="OSRRefJ17_0x_0" localSheetId="3">'00'!$J$17</definedName>
    <definedName name="OSRRefJ17_0x_0" localSheetId="4">'10'!$J$17</definedName>
    <definedName name="OSRRefJ17_0x_0" localSheetId="5">'20'!$J$17</definedName>
    <definedName name="OSRRefJ17_0x_0" localSheetId="6">'30'!$J$17</definedName>
    <definedName name="OSRRefJ17_0x_0" localSheetId="8">'50'!$J$17</definedName>
    <definedName name="OSRRefJ17_0x_0" localSheetId="9">'51'!$J$17</definedName>
    <definedName name="OSRRefJ17_0x_0" localSheetId="10">'60'!$J$17</definedName>
    <definedName name="OSRRefJ17_0x_0" localSheetId="11">'70'!$J$17</definedName>
    <definedName name="OSRRefJ17_0x_0" localSheetId="12">'71'!$J$17</definedName>
    <definedName name="OSRRefJ17_10x_0" localSheetId="8">'50'!$J$27</definedName>
    <definedName name="OSRRefJ17_10x_0" localSheetId="11">'70'!$J$27</definedName>
    <definedName name="OSRRefJ17_11x_0" localSheetId="11">'70'!$J$28</definedName>
    <definedName name="OSRRefJ17_12x_0" localSheetId="11">'70'!$J$29</definedName>
    <definedName name="OSRRefJ17_13x_0" localSheetId="11">'70'!$J$30</definedName>
    <definedName name="OSRRefJ17_14x_0" localSheetId="11">'70'!$J$31</definedName>
    <definedName name="OSRRefJ17_15x_0" localSheetId="11">'70'!$J$32</definedName>
    <definedName name="OSRRefJ17_1x_0" localSheetId="4">'10'!$J$18</definedName>
    <definedName name="OSRRefJ17_1x_0" localSheetId="5">'20'!$J$18</definedName>
    <definedName name="OSRRefJ17_1x_0" localSheetId="6">'30'!$J$18</definedName>
    <definedName name="OSRRefJ17_1x_0" localSheetId="8">'50'!$J$18</definedName>
    <definedName name="OSRRefJ17_1x_0" localSheetId="11">'70'!$J$18</definedName>
    <definedName name="OSRRefJ17_2x_0" localSheetId="5">'20'!$J$19</definedName>
    <definedName name="OSRRefJ17_2x_0" localSheetId="6">'30'!$J$19</definedName>
    <definedName name="OSRRefJ17_2x_0" localSheetId="8">'50'!$J$19</definedName>
    <definedName name="OSRRefJ17_2x_0" localSheetId="11">'70'!$J$19</definedName>
    <definedName name="OSRRefJ17_3x_0" localSheetId="5">'20'!$J$20</definedName>
    <definedName name="OSRRefJ17_3x_0" localSheetId="6">'30'!$J$20</definedName>
    <definedName name="OSRRefJ17_3x_0" localSheetId="8">'50'!$J$20</definedName>
    <definedName name="OSRRefJ17_3x_0" localSheetId="11">'70'!$J$20</definedName>
    <definedName name="OSRRefJ17_4x_0" localSheetId="5">'20'!$J$21</definedName>
    <definedName name="OSRRefJ17_4x_0" localSheetId="8">'50'!$J$21</definedName>
    <definedName name="OSRRefJ17_4x_0" localSheetId="11">'70'!$J$21</definedName>
    <definedName name="OSRRefJ17_5x_0" localSheetId="5">'20'!$J$22</definedName>
    <definedName name="OSRRefJ17_5x_0" localSheetId="8">'50'!$J$22</definedName>
    <definedName name="OSRRefJ17_5x_0" localSheetId="11">'70'!$J$22</definedName>
    <definedName name="OSRRefJ17_6x_0" localSheetId="5">'20'!$J$23</definedName>
    <definedName name="OSRRefJ17_6x_0" localSheetId="8">'50'!$J$23</definedName>
    <definedName name="OSRRefJ17_6x_0" localSheetId="11">'70'!$J$23</definedName>
    <definedName name="OSRRefJ17_7x_0" localSheetId="8">'50'!$J$24</definedName>
    <definedName name="OSRRefJ17_7x_0" localSheetId="11">'70'!$J$24</definedName>
    <definedName name="OSRRefJ17_8x_0" localSheetId="8">'50'!$J$25</definedName>
    <definedName name="OSRRefJ17_8x_0" localSheetId="11">'70'!$J$25</definedName>
    <definedName name="OSRRefJ17_9x_0" localSheetId="8">'50'!$J$26</definedName>
    <definedName name="OSRRefJ17_9x_0" localSheetId="11">'70'!$J$26</definedName>
    <definedName name="OSRRefJ17x_0" localSheetId="3">'00'!$J$17</definedName>
    <definedName name="OSRRefJ17x_0" localSheetId="4">'10'!$J$17:$J$18</definedName>
    <definedName name="OSRRefJ17x_0" localSheetId="5">'20'!$J$17:$J$23</definedName>
    <definedName name="OSRRefJ17x_0" localSheetId="6">'30'!$J$17:$J$20</definedName>
    <definedName name="OSRRefJ17x_0" localSheetId="8">'50'!$J$17:$J$27</definedName>
    <definedName name="OSRRefJ17x_0" localSheetId="9">'51'!$J$17</definedName>
    <definedName name="OSRRefJ17x_0" localSheetId="10">'60'!$J$17</definedName>
    <definedName name="OSRRefJ17x_0" localSheetId="11">'70'!$J$17:$J$32</definedName>
    <definedName name="OSRRefJ17x_0" localSheetId="12">'71'!$J$17</definedName>
    <definedName name="OSRRefJ18_0x_0" localSheetId="0">Avdeling!$J$18</definedName>
    <definedName name="OSRRefJ18_1x_0" localSheetId="0">Avdeling!$J$19</definedName>
    <definedName name="OSRRefJ18_2x_0" localSheetId="0">Avdeling!$J$20</definedName>
    <definedName name="OSRRefJ18_3x_0" localSheetId="0">Avdeling!$J$21</definedName>
    <definedName name="OSRRefJ18_4x_0" localSheetId="0">Avdeling!$J$22</definedName>
    <definedName name="OSRRefJ18_5x_0" localSheetId="0">Avdeling!$J$23</definedName>
    <definedName name="OSRRefJ18_6x_0" localSheetId="0">Avdeling!$J$24</definedName>
    <definedName name="OSRRefJ18_7x_0" localSheetId="0">Avdeling!$J$25</definedName>
    <definedName name="OSRRefJ18_8x_0" localSheetId="0">Avdeling!$J$26</definedName>
    <definedName name="OSRRefJ18x_0" localSheetId="0">Avdeling!$J$18:$J$26</definedName>
    <definedName name="OSRRefK17x_0" localSheetId="3">'00'!$K$17</definedName>
    <definedName name="OSRRefK17x_0" localSheetId="4">'10'!$K$17:$K$18</definedName>
    <definedName name="OSRRefK17x_0" localSheetId="5">'20'!$K$17:$K$23</definedName>
    <definedName name="OSRRefK17x_0" localSheetId="6">'30'!$K$17:$K$20</definedName>
    <definedName name="OSRRefK17x_0" localSheetId="8">'50'!$K$17:$K$27</definedName>
    <definedName name="OSRRefK17x_0" localSheetId="9">'51'!$K$17</definedName>
    <definedName name="OSRRefK17x_0" localSheetId="10">'60'!$K$17</definedName>
    <definedName name="OSRRefK17x_0" localSheetId="11">'70'!$K$17:$K$32</definedName>
    <definedName name="OSRRefK17x_0" localSheetId="12">'71'!$K$17</definedName>
    <definedName name="OSRRefK18x_0" localSheetId="0">Avdeling!$K$18:$K$26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0" i="18" l="1"/>
  <c r="J20" i="18"/>
  <c r="I20" i="18"/>
  <c r="H20" i="18"/>
  <c r="G20" i="18"/>
  <c r="F20" i="18"/>
  <c r="E20" i="18"/>
  <c r="D20" i="18"/>
  <c r="P17" i="18"/>
  <c r="K17" i="18"/>
  <c r="J17" i="18"/>
  <c r="I17" i="18"/>
  <c r="H17" i="18"/>
  <c r="G17" i="18"/>
  <c r="F17" i="18"/>
  <c r="E17" i="18"/>
  <c r="D17" i="18"/>
  <c r="C17" i="18"/>
  <c r="B17" i="18"/>
  <c r="H8" i="18"/>
  <c r="G8" i="18"/>
  <c r="E7" i="18"/>
  <c r="F6" i="18"/>
  <c r="E6" i="18"/>
  <c r="K20" i="17"/>
  <c r="J20" i="17"/>
  <c r="I20" i="17"/>
  <c r="H20" i="17"/>
  <c r="G20" i="17"/>
  <c r="F20" i="17"/>
  <c r="E20" i="17"/>
  <c r="D20" i="17"/>
  <c r="P17" i="17"/>
  <c r="K17" i="17"/>
  <c r="J17" i="17"/>
  <c r="I17" i="17"/>
  <c r="H17" i="17"/>
  <c r="G17" i="17"/>
  <c r="F17" i="17"/>
  <c r="E17" i="17"/>
  <c r="D17" i="17"/>
  <c r="C17" i="17"/>
  <c r="B17" i="17"/>
  <c r="H8" i="17"/>
  <c r="G8" i="17"/>
  <c r="E7" i="17"/>
  <c r="F6" i="17"/>
  <c r="E6" i="17"/>
  <c r="K20" i="16"/>
  <c r="J20" i="16"/>
  <c r="I20" i="16"/>
  <c r="H20" i="16"/>
  <c r="G20" i="16"/>
  <c r="F20" i="16"/>
  <c r="E20" i="16"/>
  <c r="D20" i="16"/>
  <c r="P17" i="16"/>
  <c r="K17" i="16"/>
  <c r="J17" i="16"/>
  <c r="I17" i="16"/>
  <c r="H17" i="16"/>
  <c r="G17" i="16"/>
  <c r="F17" i="16"/>
  <c r="E17" i="16"/>
  <c r="D17" i="16"/>
  <c r="C17" i="16"/>
  <c r="B17" i="16"/>
  <c r="H8" i="16"/>
  <c r="G8" i="16"/>
  <c r="E7" i="16"/>
  <c r="F6" i="16"/>
  <c r="E6" i="16"/>
  <c r="K19" i="15"/>
  <c r="J19" i="15"/>
  <c r="I19" i="15"/>
  <c r="H19" i="15"/>
  <c r="G19" i="15"/>
  <c r="O19" i="15" s="1"/>
  <c r="F19" i="15"/>
  <c r="N19" i="15" s="1"/>
  <c r="E19" i="15"/>
  <c r="M19" i="15" s="1"/>
  <c r="D19" i="15"/>
  <c r="E7" i="15"/>
  <c r="K19" i="14"/>
  <c r="J19" i="14"/>
  <c r="I19" i="14"/>
  <c r="H19" i="14"/>
  <c r="G19" i="14"/>
  <c r="O19" i="14" s="1"/>
  <c r="F19" i="14"/>
  <c r="N19" i="14" s="1"/>
  <c r="E19" i="14"/>
  <c r="D19" i="14"/>
  <c r="L19" i="14" s="1"/>
  <c r="E7" i="14"/>
  <c r="J20" i="13"/>
  <c r="I20" i="13"/>
  <c r="H20" i="13"/>
  <c r="D20" i="13"/>
  <c r="L20" i="13" s="1"/>
  <c r="L17" i="13"/>
  <c r="K17" i="13"/>
  <c r="K20" i="13" s="1"/>
  <c r="F17" i="13"/>
  <c r="F20" i="13" s="1"/>
  <c r="N20" i="13" s="1"/>
  <c r="E17" i="13"/>
  <c r="M17" i="13" s="1"/>
  <c r="E7" i="13"/>
  <c r="J35" i="12"/>
  <c r="I35" i="12"/>
  <c r="H35" i="12"/>
  <c r="D35" i="12"/>
  <c r="L32" i="12"/>
  <c r="K32" i="12"/>
  <c r="F32" i="12"/>
  <c r="N32" i="12" s="1"/>
  <c r="E32" i="12"/>
  <c r="M32" i="12" s="1"/>
  <c r="L31" i="12"/>
  <c r="K31" i="12"/>
  <c r="F31" i="12"/>
  <c r="N31" i="12" s="1"/>
  <c r="E31" i="12"/>
  <c r="M31" i="12" s="1"/>
  <c r="L30" i="12"/>
  <c r="K30" i="12"/>
  <c r="G30" i="12"/>
  <c r="O30" i="12" s="1"/>
  <c r="F30" i="12"/>
  <c r="N30" i="12" s="1"/>
  <c r="E30" i="12"/>
  <c r="M30" i="12" s="1"/>
  <c r="L29" i="12"/>
  <c r="K29" i="12"/>
  <c r="G29" i="12"/>
  <c r="O29" i="12" s="1"/>
  <c r="F29" i="12"/>
  <c r="N29" i="12" s="1"/>
  <c r="E29" i="12"/>
  <c r="M29" i="12" s="1"/>
  <c r="L28" i="12"/>
  <c r="K28" i="12"/>
  <c r="G28" i="12"/>
  <c r="F28" i="12"/>
  <c r="N28" i="12" s="1"/>
  <c r="E28" i="12"/>
  <c r="M28" i="12" s="1"/>
  <c r="L27" i="12"/>
  <c r="K27" i="12"/>
  <c r="F27" i="12"/>
  <c r="N27" i="12" s="1"/>
  <c r="E27" i="12"/>
  <c r="M27" i="12" s="1"/>
  <c r="L26" i="12"/>
  <c r="K26" i="12"/>
  <c r="F26" i="12"/>
  <c r="N26" i="12" s="1"/>
  <c r="E26" i="12"/>
  <c r="M26" i="12" s="1"/>
  <c r="L25" i="12"/>
  <c r="K25" i="12"/>
  <c r="G25" i="12"/>
  <c r="F25" i="12"/>
  <c r="N25" i="12" s="1"/>
  <c r="E25" i="12"/>
  <c r="M25" i="12" s="1"/>
  <c r="L24" i="12"/>
  <c r="K24" i="12"/>
  <c r="F24" i="12"/>
  <c r="N24" i="12" s="1"/>
  <c r="E24" i="12"/>
  <c r="M24" i="12" s="1"/>
  <c r="L23" i="12"/>
  <c r="K23" i="12"/>
  <c r="F23" i="12"/>
  <c r="N23" i="12" s="1"/>
  <c r="E23" i="12"/>
  <c r="M23" i="12" s="1"/>
  <c r="L22" i="12"/>
  <c r="K22" i="12"/>
  <c r="G22" i="12"/>
  <c r="O22" i="12" s="1"/>
  <c r="F22" i="12"/>
  <c r="N22" i="12" s="1"/>
  <c r="E22" i="12"/>
  <c r="M22" i="12" s="1"/>
  <c r="L21" i="12"/>
  <c r="K21" i="12"/>
  <c r="G21" i="12"/>
  <c r="O21" i="12" s="1"/>
  <c r="F21" i="12"/>
  <c r="N21" i="12" s="1"/>
  <c r="E21" i="12"/>
  <c r="M21" i="12" s="1"/>
  <c r="L20" i="12"/>
  <c r="K20" i="12"/>
  <c r="G20" i="12"/>
  <c r="F20" i="12"/>
  <c r="N20" i="12" s="1"/>
  <c r="E20" i="12"/>
  <c r="M20" i="12" s="1"/>
  <c r="L19" i="12"/>
  <c r="K19" i="12"/>
  <c r="F19" i="12"/>
  <c r="N19" i="12" s="1"/>
  <c r="E19" i="12"/>
  <c r="M19" i="12" s="1"/>
  <c r="L18" i="12"/>
  <c r="K18" i="12"/>
  <c r="F18" i="12"/>
  <c r="N18" i="12" s="1"/>
  <c r="E18" i="12"/>
  <c r="M18" i="12" s="1"/>
  <c r="L17" i="12"/>
  <c r="K17" i="12"/>
  <c r="K35" i="12" s="1"/>
  <c r="G17" i="12"/>
  <c r="F17" i="12"/>
  <c r="E17" i="12"/>
  <c r="E7" i="12"/>
  <c r="K20" i="11"/>
  <c r="J20" i="11"/>
  <c r="I20" i="11"/>
  <c r="H20" i="11"/>
  <c r="D20" i="11"/>
  <c r="L20" i="11" s="1"/>
  <c r="L17" i="11"/>
  <c r="K17" i="11"/>
  <c r="F17" i="11"/>
  <c r="F20" i="11" s="1"/>
  <c r="N20" i="11" s="1"/>
  <c r="E17" i="11"/>
  <c r="E20" i="11" s="1"/>
  <c r="M20" i="11" s="1"/>
  <c r="E7" i="11"/>
  <c r="J20" i="10"/>
  <c r="I20" i="10"/>
  <c r="H20" i="10"/>
  <c r="D20" i="10"/>
  <c r="M17" i="10"/>
  <c r="L17" i="10"/>
  <c r="K17" i="10"/>
  <c r="K20" i="10" s="1"/>
  <c r="F17" i="10"/>
  <c r="F20" i="10" s="1"/>
  <c r="N20" i="10" s="1"/>
  <c r="E17" i="10"/>
  <c r="E20" i="10" s="1"/>
  <c r="M20" i="10" s="1"/>
  <c r="E7" i="10"/>
  <c r="J30" i="9"/>
  <c r="I30" i="9"/>
  <c r="H30" i="9"/>
  <c r="D30" i="9"/>
  <c r="L27" i="9"/>
  <c r="K27" i="9"/>
  <c r="F27" i="9"/>
  <c r="N27" i="9" s="1"/>
  <c r="E27" i="9"/>
  <c r="M27" i="9" s="1"/>
  <c r="L26" i="9"/>
  <c r="K26" i="9"/>
  <c r="F26" i="9"/>
  <c r="N26" i="9" s="1"/>
  <c r="E26" i="9"/>
  <c r="M26" i="9" s="1"/>
  <c r="L25" i="9"/>
  <c r="K25" i="9"/>
  <c r="F25" i="9"/>
  <c r="N25" i="9" s="1"/>
  <c r="E25" i="9"/>
  <c r="M25" i="9" s="1"/>
  <c r="L24" i="9"/>
  <c r="K24" i="9"/>
  <c r="F24" i="9"/>
  <c r="N24" i="9" s="1"/>
  <c r="E24" i="9"/>
  <c r="M24" i="9" s="1"/>
  <c r="L23" i="9"/>
  <c r="K23" i="9"/>
  <c r="F23" i="9"/>
  <c r="N23" i="9" s="1"/>
  <c r="E23" i="9"/>
  <c r="M23" i="9" s="1"/>
  <c r="L22" i="9"/>
  <c r="K22" i="9"/>
  <c r="F22" i="9"/>
  <c r="N22" i="9" s="1"/>
  <c r="E22" i="9"/>
  <c r="M22" i="9" s="1"/>
  <c r="L21" i="9"/>
  <c r="K21" i="9"/>
  <c r="F21" i="9"/>
  <c r="N21" i="9" s="1"/>
  <c r="E21" i="9"/>
  <c r="M21" i="9" s="1"/>
  <c r="L20" i="9"/>
  <c r="K20" i="9"/>
  <c r="F20" i="9"/>
  <c r="N20" i="9" s="1"/>
  <c r="E20" i="9"/>
  <c r="M20" i="9" s="1"/>
  <c r="L19" i="9"/>
  <c r="K19" i="9"/>
  <c r="F19" i="9"/>
  <c r="N19" i="9" s="1"/>
  <c r="E19" i="9"/>
  <c r="M19" i="9" s="1"/>
  <c r="L18" i="9"/>
  <c r="K18" i="9"/>
  <c r="F18" i="9"/>
  <c r="N18" i="9" s="1"/>
  <c r="E18" i="9"/>
  <c r="M18" i="9" s="1"/>
  <c r="L17" i="9"/>
  <c r="K17" i="9"/>
  <c r="K30" i="9" s="1"/>
  <c r="F17" i="9"/>
  <c r="N17" i="9" s="1"/>
  <c r="E17" i="9"/>
  <c r="M17" i="9" s="1"/>
  <c r="E7" i="9"/>
  <c r="K19" i="8"/>
  <c r="J19" i="8"/>
  <c r="I19" i="8"/>
  <c r="H19" i="8"/>
  <c r="G19" i="8"/>
  <c r="O19" i="8" s="1"/>
  <c r="F19" i="8"/>
  <c r="E19" i="8"/>
  <c r="M19" i="8" s="1"/>
  <c r="D19" i="8"/>
  <c r="L19" i="8" s="1"/>
  <c r="E7" i="8"/>
  <c r="J23" i="7"/>
  <c r="I23" i="7"/>
  <c r="H23" i="7"/>
  <c r="D23" i="7"/>
  <c r="L23" i="7" s="1"/>
  <c r="L20" i="7"/>
  <c r="K20" i="7"/>
  <c r="F20" i="7"/>
  <c r="G20" i="7" s="1"/>
  <c r="O20" i="7" s="1"/>
  <c r="E20" i="7"/>
  <c r="M20" i="7" s="1"/>
  <c r="L19" i="7"/>
  <c r="K19" i="7"/>
  <c r="F19" i="7"/>
  <c r="G19" i="7" s="1"/>
  <c r="O19" i="7" s="1"/>
  <c r="E19" i="7"/>
  <c r="M19" i="7" s="1"/>
  <c r="L18" i="7"/>
  <c r="K18" i="7"/>
  <c r="F18" i="7"/>
  <c r="G18" i="7" s="1"/>
  <c r="O18" i="7" s="1"/>
  <c r="E18" i="7"/>
  <c r="M18" i="7" s="1"/>
  <c r="L17" i="7"/>
  <c r="K17" i="7"/>
  <c r="F17" i="7"/>
  <c r="E17" i="7"/>
  <c r="E7" i="7"/>
  <c r="J26" i="6"/>
  <c r="I26" i="6"/>
  <c r="H26" i="6"/>
  <c r="D26" i="6"/>
  <c r="L23" i="6"/>
  <c r="K23" i="6"/>
  <c r="F23" i="6"/>
  <c r="N23" i="6" s="1"/>
  <c r="E23" i="6"/>
  <c r="M23" i="6" s="1"/>
  <c r="L22" i="6"/>
  <c r="K22" i="6"/>
  <c r="G22" i="6"/>
  <c r="F22" i="6"/>
  <c r="N22" i="6" s="1"/>
  <c r="E22" i="6"/>
  <c r="M22" i="6" s="1"/>
  <c r="L21" i="6"/>
  <c r="K21" i="6"/>
  <c r="F21" i="6"/>
  <c r="N21" i="6" s="1"/>
  <c r="E21" i="6"/>
  <c r="M21" i="6" s="1"/>
  <c r="L20" i="6"/>
  <c r="K20" i="6"/>
  <c r="F20" i="6"/>
  <c r="N20" i="6" s="1"/>
  <c r="E20" i="6"/>
  <c r="M20" i="6" s="1"/>
  <c r="L19" i="6"/>
  <c r="K19" i="6"/>
  <c r="F19" i="6"/>
  <c r="N19" i="6" s="1"/>
  <c r="E19" i="6"/>
  <c r="M19" i="6" s="1"/>
  <c r="L18" i="6"/>
  <c r="K18" i="6"/>
  <c r="O18" i="6" s="1"/>
  <c r="G18" i="6"/>
  <c r="F18" i="6"/>
  <c r="N18" i="6" s="1"/>
  <c r="E18" i="6"/>
  <c r="M18" i="6" s="1"/>
  <c r="L17" i="6"/>
  <c r="K17" i="6"/>
  <c r="F17" i="6"/>
  <c r="N17" i="6" s="1"/>
  <c r="E17" i="6"/>
  <c r="M17" i="6" s="1"/>
  <c r="E7" i="6"/>
  <c r="J21" i="5"/>
  <c r="I21" i="5"/>
  <c r="H21" i="5"/>
  <c r="F21" i="5"/>
  <c r="N21" i="5" s="1"/>
  <c r="D21" i="5"/>
  <c r="L18" i="5"/>
  <c r="K18" i="5"/>
  <c r="F18" i="5"/>
  <c r="G18" i="5" s="1"/>
  <c r="O18" i="5" s="1"/>
  <c r="E18" i="5"/>
  <c r="M18" i="5" s="1"/>
  <c r="L17" i="5"/>
  <c r="K17" i="5"/>
  <c r="K21" i="5" s="1"/>
  <c r="G17" i="5"/>
  <c r="F17" i="5"/>
  <c r="N17" i="5" s="1"/>
  <c r="E17" i="5"/>
  <c r="M17" i="5" s="1"/>
  <c r="E7" i="5"/>
  <c r="J20" i="4"/>
  <c r="I20" i="4"/>
  <c r="H20" i="4"/>
  <c r="D20" i="4"/>
  <c r="L17" i="4"/>
  <c r="K17" i="4"/>
  <c r="K20" i="4" s="1"/>
  <c r="F17" i="4"/>
  <c r="N17" i="4" s="1"/>
  <c r="E17" i="4"/>
  <c r="E20" i="4" s="1"/>
  <c r="M20" i="4" s="1"/>
  <c r="E7" i="4"/>
  <c r="K21" i="3"/>
  <c r="J21" i="3"/>
  <c r="I21" i="3"/>
  <c r="H21" i="3"/>
  <c r="G21" i="3"/>
  <c r="F21" i="3"/>
  <c r="E21" i="3"/>
  <c r="D21" i="3"/>
  <c r="K18" i="3"/>
  <c r="J18" i="3"/>
  <c r="I18" i="3"/>
  <c r="H18" i="3"/>
  <c r="G18" i="3"/>
  <c r="F18" i="3"/>
  <c r="E18" i="3"/>
  <c r="D18" i="3"/>
  <c r="C18" i="3"/>
  <c r="B18" i="3"/>
  <c r="E7" i="3"/>
  <c r="F6" i="3"/>
  <c r="E6" i="3"/>
  <c r="K21" i="2"/>
  <c r="J21" i="2"/>
  <c r="I21" i="2"/>
  <c r="H21" i="2"/>
  <c r="G21" i="2"/>
  <c r="F21" i="2"/>
  <c r="E21" i="2"/>
  <c r="D21" i="2"/>
  <c r="K18" i="2"/>
  <c r="J18" i="2"/>
  <c r="I18" i="2"/>
  <c r="H18" i="2"/>
  <c r="G18" i="2"/>
  <c r="F18" i="2"/>
  <c r="E18" i="2"/>
  <c r="D18" i="2"/>
  <c r="C18" i="2"/>
  <c r="B18" i="2"/>
  <c r="E7" i="2"/>
  <c r="F6" i="2"/>
  <c r="E6" i="2"/>
  <c r="J29" i="1"/>
  <c r="I29" i="1"/>
  <c r="H29" i="1"/>
  <c r="D29" i="1"/>
  <c r="L29" i="1" s="1"/>
  <c r="L26" i="1"/>
  <c r="K26" i="1"/>
  <c r="F26" i="1"/>
  <c r="N26" i="1" s="1"/>
  <c r="E26" i="1"/>
  <c r="M26" i="1" s="1"/>
  <c r="L25" i="1"/>
  <c r="K25" i="1"/>
  <c r="F25" i="1"/>
  <c r="N25" i="1" s="1"/>
  <c r="E25" i="1"/>
  <c r="M25" i="1" s="1"/>
  <c r="L24" i="1"/>
  <c r="K24" i="1"/>
  <c r="F24" i="1"/>
  <c r="N24" i="1" s="1"/>
  <c r="E24" i="1"/>
  <c r="M24" i="1" s="1"/>
  <c r="L23" i="1"/>
  <c r="K23" i="1"/>
  <c r="F23" i="1"/>
  <c r="N23" i="1" s="1"/>
  <c r="E23" i="1"/>
  <c r="M23" i="1" s="1"/>
  <c r="L22" i="1"/>
  <c r="K22" i="1"/>
  <c r="F22" i="1"/>
  <c r="N22" i="1" s="1"/>
  <c r="E22" i="1"/>
  <c r="M22" i="1" s="1"/>
  <c r="L21" i="1"/>
  <c r="K21" i="1"/>
  <c r="F21" i="1"/>
  <c r="N21" i="1" s="1"/>
  <c r="E21" i="1"/>
  <c r="M21" i="1" s="1"/>
  <c r="L20" i="1"/>
  <c r="K20" i="1"/>
  <c r="G20" i="1"/>
  <c r="O20" i="1" s="1"/>
  <c r="F20" i="1"/>
  <c r="N20" i="1" s="1"/>
  <c r="E20" i="1"/>
  <c r="M20" i="1" s="1"/>
  <c r="L19" i="1"/>
  <c r="K19" i="1"/>
  <c r="G19" i="1"/>
  <c r="O19" i="1" s="1"/>
  <c r="F19" i="1"/>
  <c r="N19" i="1" s="1"/>
  <c r="E19" i="1"/>
  <c r="M19" i="1" s="1"/>
  <c r="L18" i="1"/>
  <c r="K18" i="1"/>
  <c r="K29" i="1" s="1"/>
  <c r="F18" i="1"/>
  <c r="N18" i="1" s="1"/>
  <c r="E18" i="1"/>
  <c r="M18" i="1" s="1"/>
  <c r="E7" i="1"/>
  <c r="L18" i="3" l="1"/>
  <c r="L21" i="3"/>
  <c r="O17" i="12"/>
  <c r="O25" i="12"/>
  <c r="M19" i="14"/>
  <c r="L19" i="15"/>
  <c r="M17" i="16"/>
  <c r="L20" i="16"/>
  <c r="M17" i="17"/>
  <c r="L20" i="17"/>
  <c r="L20" i="18"/>
  <c r="G17" i="11"/>
  <c r="G19" i="12"/>
  <c r="O19" i="12" s="1"/>
  <c r="E20" i="13"/>
  <c r="M20" i="13" s="1"/>
  <c r="E29" i="1"/>
  <c r="M29" i="1" s="1"/>
  <c r="O22" i="6"/>
  <c r="N18" i="5"/>
  <c r="L20" i="10"/>
  <c r="G27" i="12"/>
  <c r="O27" i="12" s="1"/>
  <c r="G17" i="4"/>
  <c r="O17" i="4" s="1"/>
  <c r="L21" i="5"/>
  <c r="K26" i="6"/>
  <c r="N19" i="8"/>
  <c r="G24" i="12"/>
  <c r="O24" i="12" s="1"/>
  <c r="G32" i="12"/>
  <c r="O32" i="12" s="1"/>
  <c r="E23" i="7"/>
  <c r="M23" i="7" s="1"/>
  <c r="F23" i="7"/>
  <c r="N23" i="7" s="1"/>
  <c r="M17" i="11"/>
  <c r="G18" i="12"/>
  <c r="O18" i="12" s="1"/>
  <c r="G26" i="12"/>
  <c r="O26" i="12" s="1"/>
  <c r="L20" i="4"/>
  <c r="K23" i="7"/>
  <c r="L30" i="9"/>
  <c r="N17" i="11"/>
  <c r="E35" i="12"/>
  <c r="M35" i="12" s="1"/>
  <c r="G23" i="12"/>
  <c r="O23" i="12" s="1"/>
  <c r="G31" i="12"/>
  <c r="O31" i="12" s="1"/>
  <c r="L35" i="12"/>
  <c r="G17" i="13"/>
  <c r="G20" i="13" s="1"/>
  <c r="E21" i="5"/>
  <c r="M21" i="5" s="1"/>
  <c r="F20" i="4"/>
  <c r="N20" i="4" s="1"/>
  <c r="G21" i="5"/>
  <c r="O21" i="5" s="1"/>
  <c r="L26" i="6"/>
  <c r="E30" i="9"/>
  <c r="M30" i="9" s="1"/>
  <c r="F35" i="12"/>
  <c r="N35" i="12" s="1"/>
  <c r="O20" i="12"/>
  <c r="O28" i="12"/>
  <c r="M17" i="18"/>
  <c r="N18" i="2"/>
  <c r="N21" i="2"/>
  <c r="O18" i="2"/>
  <c r="O21" i="2"/>
  <c r="M18" i="3"/>
  <c r="M21" i="3"/>
  <c r="N17" i="16"/>
  <c r="M20" i="16"/>
  <c r="N17" i="17"/>
  <c r="M20" i="17"/>
  <c r="N17" i="18"/>
  <c r="M20" i="18"/>
  <c r="N21" i="3"/>
  <c r="O17" i="16"/>
  <c r="O17" i="17"/>
  <c r="N20" i="17"/>
  <c r="O17" i="18"/>
  <c r="N20" i="18"/>
  <c r="L18" i="2"/>
  <c r="O18" i="3"/>
  <c r="O21" i="3"/>
  <c r="O20" i="16"/>
  <c r="O20" i="17"/>
  <c r="O20" i="18"/>
  <c r="N18" i="3"/>
  <c r="N20" i="16"/>
  <c r="L21" i="2"/>
  <c r="M18" i="2"/>
  <c r="M21" i="2"/>
  <c r="L17" i="16"/>
  <c r="L17" i="17"/>
  <c r="L17" i="18"/>
  <c r="O20" i="13"/>
  <c r="G18" i="1"/>
  <c r="G21" i="1"/>
  <c r="O21" i="1" s="1"/>
  <c r="G25" i="1"/>
  <c r="O25" i="1" s="1"/>
  <c r="E26" i="6"/>
  <c r="M26" i="6" s="1"/>
  <c r="G17" i="9"/>
  <c r="G18" i="9"/>
  <c r="O18" i="9" s="1"/>
  <c r="G19" i="9"/>
  <c r="O19" i="9" s="1"/>
  <c r="G20" i="9"/>
  <c r="O20" i="9" s="1"/>
  <c r="G21" i="9"/>
  <c r="O21" i="9" s="1"/>
  <c r="G22" i="9"/>
  <c r="O22" i="9" s="1"/>
  <c r="G23" i="9"/>
  <c r="O23" i="9" s="1"/>
  <c r="G24" i="9"/>
  <c r="O24" i="9" s="1"/>
  <c r="G25" i="9"/>
  <c r="O25" i="9" s="1"/>
  <c r="G26" i="9"/>
  <c r="O26" i="9" s="1"/>
  <c r="G27" i="9"/>
  <c r="O27" i="9" s="1"/>
  <c r="F30" i="9"/>
  <c r="N30" i="9" s="1"/>
  <c r="G35" i="12"/>
  <c r="O35" i="12" s="1"/>
  <c r="N17" i="13"/>
  <c r="G22" i="1"/>
  <c r="O22" i="1" s="1"/>
  <c r="G26" i="1"/>
  <c r="O26" i="1" s="1"/>
  <c r="O17" i="5"/>
  <c r="G17" i="6"/>
  <c r="G19" i="6"/>
  <c r="O19" i="6" s="1"/>
  <c r="G20" i="6"/>
  <c r="O20" i="6" s="1"/>
  <c r="G21" i="6"/>
  <c r="O21" i="6" s="1"/>
  <c r="G23" i="6"/>
  <c r="O23" i="6" s="1"/>
  <c r="F26" i="6"/>
  <c r="N26" i="6" s="1"/>
  <c r="M17" i="7"/>
  <c r="N17" i="10"/>
  <c r="O17" i="13"/>
  <c r="G23" i="1"/>
  <c r="O23" i="1" s="1"/>
  <c r="G20" i="4"/>
  <c r="O20" i="4" s="1"/>
  <c r="M17" i="4"/>
  <c r="N17" i="7"/>
  <c r="N18" i="7"/>
  <c r="N19" i="7"/>
  <c r="N20" i="7"/>
  <c r="M17" i="12"/>
  <c r="G24" i="1"/>
  <c r="O24" i="1" s="1"/>
  <c r="F29" i="1"/>
  <c r="N29" i="1" s="1"/>
  <c r="N17" i="12"/>
  <c r="G17" i="10"/>
  <c r="G17" i="7"/>
  <c r="G20" i="11" l="1"/>
  <c r="O20" i="11" s="1"/>
  <c r="O17" i="11"/>
  <c r="O17" i="6"/>
  <c r="G26" i="6"/>
  <c r="O26" i="6" s="1"/>
  <c r="O17" i="9"/>
  <c r="G30" i="9"/>
  <c r="O30" i="9" s="1"/>
  <c r="O17" i="7"/>
  <c r="G23" i="7"/>
  <c r="O23" i="7" s="1"/>
  <c r="G20" i="10"/>
  <c r="O20" i="10" s="1"/>
  <c r="O17" i="10"/>
  <c r="O18" i="1"/>
  <c r="G29" i="1"/>
  <c r="O29" i="1" s="1"/>
</calcChain>
</file>

<file path=xl/sharedStrings.xml><?xml version="1.0" encoding="utf-8"?>
<sst xmlns="http://schemas.openxmlformats.org/spreadsheetml/2006/main" count="587" uniqueCount="111">
  <si>
    <t>Inntekter</t>
  </si>
  <si>
    <t>Resultat</t>
  </si>
  <si>
    <t>Avdelingsnavn</t>
  </si>
  <si>
    <t>Prosjektnr</t>
  </si>
  <si>
    <t>70002</t>
  </si>
  <si>
    <t>Jenteprosjekt</t>
  </si>
  <si>
    <t>70100</t>
  </si>
  <si>
    <t>70220</t>
  </si>
  <si>
    <t>70300</t>
  </si>
  <si>
    <t>70500</t>
  </si>
  <si>
    <t>SUM TOTALT</t>
  </si>
  <si>
    <t>Langrenn</t>
  </si>
  <si>
    <t>00000</t>
  </si>
  <si>
    <t>Rekruttering</t>
  </si>
  <si>
    <t>30310</t>
  </si>
  <si>
    <t>51100</t>
  </si>
  <si>
    <t>60100</t>
  </si>
  <si>
    <t>70006</t>
  </si>
  <si>
    <t>NC 2</t>
  </si>
  <si>
    <t>Team Veidekke Innlandet administrasjon</t>
  </si>
  <si>
    <t>Dette året (alle)</t>
  </si>
  <si>
    <t>ALpin</t>
  </si>
  <si>
    <t>NM JR</t>
  </si>
  <si>
    <t>HedmarkHopp</t>
  </si>
  <si>
    <t>Telemark</t>
  </si>
  <si>
    <t>År</t>
  </si>
  <si>
    <t>Årsbudsjett</t>
  </si>
  <si>
    <t>20001</t>
  </si>
  <si>
    <t>20005</t>
  </si>
  <si>
    <t>Prosjekt Temakvelder Utvikling</t>
  </si>
  <si>
    <t>20110</t>
  </si>
  <si>
    <t>50002</t>
  </si>
  <si>
    <t>Ørnskjøldsvik</t>
  </si>
  <si>
    <t>50100</t>
  </si>
  <si>
    <t>50300</t>
  </si>
  <si>
    <t>Miljøsamling Barmark</t>
  </si>
  <si>
    <t>Smøreservice</t>
  </si>
  <si>
    <t>Prognose</t>
  </si>
  <si>
    <t>Post 3- aktivitetsmidler</t>
  </si>
  <si>
    <t>Hopp administrasjon</t>
  </si>
  <si>
    <t>70003</t>
  </si>
  <si>
    <t>70210</t>
  </si>
  <si>
    <t>Hopp</t>
  </si>
  <si>
    <t>30002</t>
  </si>
  <si>
    <t>30100</t>
  </si>
  <si>
    <t>30300</t>
  </si>
  <si>
    <t>NM Jr</t>
  </si>
  <si>
    <t>Prosjektnavn</t>
  </si>
  <si>
    <t>Prognosekommentar</t>
  </si>
  <si>
    <t>20100</t>
  </si>
  <si>
    <t>Hovedlandsrennet</t>
  </si>
  <si>
    <t>Utdanning</t>
  </si>
  <si>
    <t>Periode:</t>
  </si>
  <si>
    <t>Adm-Administrasjon</t>
  </si>
  <si>
    <t>20006</t>
  </si>
  <si>
    <t>50410</t>
  </si>
  <si>
    <t>50610</t>
  </si>
  <si>
    <t>Miljøsamling Snø</t>
  </si>
  <si>
    <t>Ungdoms/interkretssamling</t>
  </si>
  <si>
    <t>Kretslag JR</t>
  </si>
  <si>
    <t>Hedmark Skikrets</t>
  </si>
  <si>
    <t>Hedmark Skidommerlaug</t>
  </si>
  <si>
    <t>10100</t>
  </si>
  <si>
    <t>Hovedlandsrenn alpin</t>
  </si>
  <si>
    <t>Snøsamling Folldal</t>
  </si>
  <si>
    <t>LK administrasjon</t>
  </si>
  <si>
    <t>70400</t>
  </si>
  <si>
    <t>Senior</t>
  </si>
  <si>
    <t>70600</t>
  </si>
  <si>
    <t>KULT</t>
  </si>
  <si>
    <t>Budsjett</t>
  </si>
  <si>
    <t>Avd.nr</t>
  </si>
  <si>
    <t>Ingen</t>
  </si>
  <si>
    <t>Telenorlekene</t>
  </si>
  <si>
    <t>Solan Gundersen Vinterleker</t>
  </si>
  <si>
    <t>70240</t>
  </si>
  <si>
    <t>NM JR2/NC4</t>
  </si>
  <si>
    <t>Sjusjøcup</t>
  </si>
  <si>
    <t>Regnskap</t>
  </si>
  <si>
    <t>Styret-administrasjon</t>
  </si>
  <si>
    <t>Administrasjon</t>
  </si>
  <si>
    <t>20007</t>
  </si>
  <si>
    <t>20003</t>
  </si>
  <si>
    <t>50004</t>
  </si>
  <si>
    <t>50240</t>
  </si>
  <si>
    <t>50600</t>
  </si>
  <si>
    <t>Kombinert administrasjon</t>
  </si>
  <si>
    <t>Kombinert</t>
  </si>
  <si>
    <t>Integrering</t>
  </si>
  <si>
    <t>Bingo</t>
  </si>
  <si>
    <t>Rekruttcup</t>
  </si>
  <si>
    <t>70001</t>
  </si>
  <si>
    <t>70110</t>
  </si>
  <si>
    <t>70310</t>
  </si>
  <si>
    <t>Ungdomsstafetten</t>
  </si>
  <si>
    <t>Miljøsamling</t>
  </si>
  <si>
    <t>Dommerlauget adm</t>
  </si>
  <si>
    <t>70005</t>
  </si>
  <si>
    <t>NC 1</t>
  </si>
  <si>
    <t>70230</t>
  </si>
  <si>
    <t>Kostnader</t>
  </si>
  <si>
    <t>Team Veidekke Innlandet</t>
  </si>
  <si>
    <t>Hittil i år</t>
  </si>
  <si>
    <t>Styret</t>
  </si>
  <si>
    <t>Alpin adm</t>
  </si>
  <si>
    <t>Freestyle</t>
  </si>
  <si>
    <t>50230</t>
  </si>
  <si>
    <t>NM SR</t>
  </si>
  <si>
    <t>50310</t>
  </si>
  <si>
    <t>Kretscup/regioncup</t>
  </si>
  <si>
    <t>71100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</si>
</sst>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_ ;[Red]\-#,##0\ 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8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7">
    <xf numFmtId="0" fontId="0" fillId="0" borderId="0" xfId="0"/>
    <xf numFmtId="0" fontId="1" fillId="0" borderId="0" xfId="2"/>
    <xf numFmtId="1" fontId="2" fillId="0" borderId="1" xfId="2" applyNumberFormat="1" applyFont="1" applyBorder="1" applyAlignment="1">
      <alignment horizontal="center"/>
    </xf>
    <xf numFmtId="1" fontId="3" fillId="0" borderId="2" xfId="2" applyNumberFormat="1" applyFont="1" applyBorder="1"/>
    <xf numFmtId="1" fontId="3" fillId="0" borderId="0" xfId="2" applyNumberFormat="1" applyFont="1" applyBorder="1"/>
    <xf numFmtId="1" fontId="4" fillId="0" borderId="0" xfId="2" applyNumberFormat="1" applyFont="1" applyBorder="1" applyAlignment="1"/>
    <xf numFmtId="1" fontId="6" fillId="0" borderId="4" xfId="2" applyNumberFormat="1" applyFont="1" applyFill="1" applyBorder="1"/>
    <xf numFmtId="1" fontId="6" fillId="0" borderId="5" xfId="2" applyNumberFormat="1" applyFont="1" applyFill="1" applyBorder="1"/>
    <xf numFmtId="3" fontId="6" fillId="0" borderId="4" xfId="2" applyNumberFormat="1" applyFont="1" applyBorder="1"/>
    <xf numFmtId="0" fontId="2" fillId="0" borderId="6" xfId="2" applyFont="1" applyBorder="1" applyAlignment="1">
      <alignment horizontal="left"/>
    </xf>
    <xf numFmtId="3" fontId="6" fillId="0" borderId="7" xfId="1" applyNumberFormat="1" applyFont="1" applyFill="1" applyBorder="1"/>
    <xf numFmtId="1" fontId="7" fillId="0" borderId="0" xfId="2" applyNumberFormat="1" applyFont="1" applyBorder="1"/>
    <xf numFmtId="1" fontId="6" fillId="0" borderId="8" xfId="2" applyNumberFormat="1" applyFont="1" applyFill="1" applyBorder="1"/>
    <xf numFmtId="1" fontId="6" fillId="0" borderId="9" xfId="2" applyNumberFormat="1" applyFont="1" applyFill="1" applyBorder="1"/>
    <xf numFmtId="3" fontId="6" fillId="0" borderId="9" xfId="2" applyNumberFormat="1" applyFont="1" applyBorder="1"/>
    <xf numFmtId="3" fontId="8" fillId="0" borderId="10" xfId="1" applyNumberFormat="1" applyFont="1" applyBorder="1"/>
    <xf numFmtId="3" fontId="6" fillId="0" borderId="4" xfId="1" applyNumberFormat="1" applyFont="1" applyFill="1" applyBorder="1"/>
    <xf numFmtId="165" fontId="6" fillId="0" borderId="4" xfId="2" applyNumberFormat="1" applyFont="1" applyFill="1" applyBorder="1"/>
    <xf numFmtId="0" fontId="9" fillId="0" borderId="0" xfId="2" applyFont="1" applyAlignment="1">
      <alignment horizontal="left"/>
    </xf>
    <xf numFmtId="165" fontId="6" fillId="0" borderId="4" xfId="2" applyNumberFormat="1" applyFont="1" applyBorder="1"/>
    <xf numFmtId="3" fontId="6" fillId="0" borderId="7" xfId="2" applyNumberFormat="1" applyFont="1" applyBorder="1"/>
    <xf numFmtId="165" fontId="6" fillId="0" borderId="9" xfId="2" applyNumberFormat="1" applyFont="1" applyFill="1" applyBorder="1"/>
    <xf numFmtId="1" fontId="6" fillId="0" borderId="13" xfId="2" applyNumberFormat="1" applyFont="1" applyFill="1" applyBorder="1"/>
    <xf numFmtId="1" fontId="6" fillId="0" borderId="7" xfId="2" applyNumberFormat="1" applyFont="1" applyFill="1" applyBorder="1"/>
    <xf numFmtId="3" fontId="8" fillId="0" borderId="14" xfId="1" applyNumberFormat="1" applyFont="1" applyFill="1" applyBorder="1"/>
    <xf numFmtId="3" fontId="6" fillId="2" borderId="9" xfId="1" applyNumberFormat="1" applyFont="1" applyFill="1" applyBorder="1"/>
    <xf numFmtId="1" fontId="2" fillId="0" borderId="0" xfId="2" applyNumberFormat="1" applyFont="1" applyBorder="1"/>
    <xf numFmtId="0" fontId="9" fillId="0" borderId="2" xfId="2" applyFont="1" applyBorder="1" applyAlignment="1">
      <alignment horizontal="left"/>
    </xf>
    <xf numFmtId="38" fontId="8" fillId="0" borderId="15" xfId="2" applyNumberFormat="1" applyFont="1" applyBorder="1"/>
    <xf numFmtId="0" fontId="10" fillId="0" borderId="0" xfId="2" applyFont="1" applyBorder="1" applyAlignment="1">
      <alignment horizontal="left"/>
    </xf>
    <xf numFmtId="0" fontId="6" fillId="0" borderId="9" xfId="2" applyFont="1" applyBorder="1"/>
    <xf numFmtId="165" fontId="6" fillId="0" borderId="7" xfId="2" applyNumberFormat="1" applyFont="1" applyBorder="1"/>
    <xf numFmtId="38" fontId="6" fillId="0" borderId="9" xfId="2" applyNumberFormat="1" applyFont="1" applyBorder="1"/>
    <xf numFmtId="0" fontId="8" fillId="0" borderId="9" xfId="2" applyFont="1" applyBorder="1"/>
    <xf numFmtId="1" fontId="9" fillId="0" borderId="0" xfId="2" applyNumberFormat="1" applyFont="1" applyBorder="1"/>
    <xf numFmtId="3" fontId="8" fillId="0" borderId="14" xfId="1" applyNumberFormat="1" applyFont="1" applyBorder="1"/>
    <xf numFmtId="3" fontId="8" fillId="2" borderId="15" xfId="1" applyNumberFormat="1" applyFont="1" applyFill="1" applyBorder="1"/>
    <xf numFmtId="38" fontId="6" fillId="0" borderId="8" xfId="2" applyNumberFormat="1" applyFont="1" applyBorder="1"/>
    <xf numFmtId="3" fontId="8" fillId="0" borderId="10" xfId="1" applyNumberFormat="1" applyFont="1" applyFill="1" applyBorder="1"/>
    <xf numFmtId="165" fontId="6" fillId="0" borderId="7" xfId="2" applyNumberFormat="1" applyFont="1" applyFill="1" applyBorder="1"/>
    <xf numFmtId="0" fontId="2" fillId="0" borderId="0" xfId="2" applyFont="1" applyBorder="1" applyAlignment="1">
      <alignment horizontal="left"/>
    </xf>
    <xf numFmtId="38" fontId="8" fillId="0" borderId="0" xfId="2" applyNumberFormat="1" applyFont="1"/>
    <xf numFmtId="49" fontId="6" fillId="0" borderId="0" xfId="2" applyNumberFormat="1" applyFont="1" applyAlignment="1">
      <alignment horizontal="right"/>
    </xf>
    <xf numFmtId="0" fontId="2" fillId="0" borderId="0" xfId="2" applyFont="1" applyAlignment="1">
      <alignment horizontal="left"/>
    </xf>
    <xf numFmtId="0" fontId="6" fillId="0" borderId="0" xfId="2" applyFont="1"/>
    <xf numFmtId="0" fontId="2" fillId="0" borderId="0" xfId="2" applyFont="1"/>
    <xf numFmtId="1" fontId="4" fillId="0" borderId="1" xfId="2" applyNumberFormat="1" applyFont="1" applyBorder="1"/>
    <xf numFmtId="0" fontId="7" fillId="0" borderId="0" xfId="2" applyFont="1" applyAlignment="1">
      <alignment horizontal="left"/>
    </xf>
    <xf numFmtId="1" fontId="7" fillId="0" borderId="1" xfId="2" applyNumberFormat="1" applyFont="1" applyBorder="1"/>
    <xf numFmtId="38" fontId="6" fillId="0" borderId="0" xfId="2" applyNumberFormat="1" applyFont="1"/>
    <xf numFmtId="165" fontId="6" fillId="0" borderId="9" xfId="2" applyNumberFormat="1" applyFont="1" applyBorder="1"/>
    <xf numFmtId="0" fontId="7" fillId="0" borderId="0" xfId="2" applyFont="1"/>
    <xf numFmtId="1" fontId="6" fillId="0" borderId="2" xfId="2" applyNumberFormat="1" applyFont="1" applyBorder="1"/>
    <xf numFmtId="1" fontId="5" fillId="0" borderId="12" xfId="2" applyNumberFormat="1" applyFont="1" applyBorder="1" applyAlignment="1"/>
    <xf numFmtId="3" fontId="8" fillId="0" borderId="16" xfId="1" applyNumberFormat="1" applyFont="1" applyFill="1" applyBorder="1"/>
    <xf numFmtId="49" fontId="6" fillId="0" borderId="9" xfId="2" applyNumberFormat="1" applyFont="1" applyBorder="1"/>
    <xf numFmtId="3" fontId="6" fillId="2" borderId="7" xfId="1" applyNumberFormat="1" applyFont="1" applyFill="1" applyBorder="1"/>
    <xf numFmtId="3" fontId="8" fillId="0" borderId="17" xfId="1" applyNumberFormat="1" applyFont="1" applyFill="1" applyBorder="1"/>
    <xf numFmtId="1" fontId="6" fillId="0" borderId="6" xfId="2" applyNumberFormat="1" applyFont="1" applyBorder="1"/>
    <xf numFmtId="3" fontId="8" fillId="2" borderId="18" xfId="1" applyNumberFormat="1" applyFont="1" applyFill="1" applyBorder="1"/>
    <xf numFmtId="1" fontId="6" fillId="0" borderId="19" xfId="2" applyNumberFormat="1" applyFont="1" applyFill="1" applyBorder="1"/>
    <xf numFmtId="3" fontId="6" fillId="0" borderId="20" xfId="1" applyNumberFormat="1" applyFont="1" applyFill="1" applyBorder="1"/>
    <xf numFmtId="165" fontId="6" fillId="0" borderId="19" xfId="2" applyNumberFormat="1" applyFont="1" applyBorder="1"/>
    <xf numFmtId="1" fontId="6" fillId="0" borderId="20" xfId="2" applyNumberFormat="1" applyFont="1" applyFill="1" applyBorder="1"/>
    <xf numFmtId="0" fontId="8" fillId="0" borderId="21" xfId="2" applyFont="1" applyBorder="1"/>
    <xf numFmtId="165" fontId="6" fillId="0" borderId="20" xfId="2" applyNumberFormat="1" applyFont="1" applyBorder="1"/>
    <xf numFmtId="3" fontId="6" fillId="0" borderId="19" xfId="2" applyNumberFormat="1" applyFont="1" applyBorder="1"/>
    <xf numFmtId="1" fontId="6" fillId="0" borderId="22" xfId="2" applyNumberFormat="1" applyFont="1" applyFill="1" applyBorder="1"/>
    <xf numFmtId="0" fontId="6" fillId="0" borderId="6" xfId="2" applyFont="1" applyBorder="1"/>
    <xf numFmtId="3" fontId="6" fillId="0" borderId="19" xfId="1" applyNumberFormat="1" applyFont="1" applyFill="1" applyBorder="1"/>
    <xf numFmtId="3" fontId="6" fillId="0" borderId="20" xfId="2" applyNumberFormat="1" applyFont="1" applyBorder="1"/>
    <xf numFmtId="1" fontId="6" fillId="0" borderId="23" xfId="2" applyNumberFormat="1" applyFont="1" applyFill="1" applyBorder="1"/>
    <xf numFmtId="1" fontId="5" fillId="0" borderId="11" xfId="2" applyNumberFormat="1" applyFont="1" applyBorder="1" applyAlignment="1">
      <alignment horizontal="center"/>
    </xf>
    <xf numFmtId="1" fontId="5" fillId="0" borderId="3" xfId="2" applyNumberFormat="1" applyFont="1" applyBorder="1" applyAlignment="1">
      <alignment horizontal="center"/>
    </xf>
    <xf numFmtId="1" fontId="5" fillId="0" borderId="12" xfId="2" applyNumberFormat="1" applyFont="1" applyBorder="1" applyAlignment="1">
      <alignment horizontal="center"/>
    </xf>
    <xf numFmtId="0" fontId="2" fillId="0" borderId="11" xfId="2" applyFont="1" applyBorder="1" applyAlignment="1">
      <alignment horizontal="center"/>
    </xf>
    <xf numFmtId="0" fontId="2" fillId="0" borderId="12" xfId="2" applyFont="1" applyBorder="1" applyAlignment="1">
      <alignment horizontal="center"/>
    </xf>
  </cellXfs>
  <cellStyles count="3">
    <cellStyle name="Komma 2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workbookViewId="0">
      <selection activeCell="N8" sqref="N8"/>
    </sheetView>
  </sheetViews>
  <sheetFormatPr baseColWidth="10" defaultColWidth="9.140625" defaultRowHeight="15" x14ac:dyDescent="0.25"/>
  <cols>
    <col min="1" max="1" width="10" customWidth="1"/>
    <col min="2" max="15" width="13.28515625" customWidth="1"/>
  </cols>
  <sheetData>
    <row r="1" spans="1:15" ht="3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0.25" x14ac:dyDescent="0.3">
      <c r="B6" s="1"/>
      <c r="C6" s="44"/>
      <c r="D6" s="48" t="s">
        <v>25</v>
      </c>
      <c r="E6" s="46">
        <v>2019</v>
      </c>
      <c r="F6" s="5" t="s">
        <v>60</v>
      </c>
      <c r="H6" s="5"/>
      <c r="I6" s="5"/>
      <c r="J6" s="5"/>
      <c r="K6" s="5"/>
      <c r="L6" s="5"/>
      <c r="M6" s="1"/>
      <c r="N6" s="1"/>
      <c r="O6" s="1"/>
    </row>
    <row r="7" spans="1:15" ht="20.25" x14ac:dyDescent="0.3">
      <c r="B7" s="1"/>
      <c r="C7" s="42"/>
      <c r="D7" s="48" t="s">
        <v>52</v>
      </c>
      <c r="E7" s="46" t="str">
        <f>RIGHT("201912",2)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5" ht="15.75" x14ac:dyDescent="0.25">
      <c r="B8" s="1"/>
      <c r="C8" s="1"/>
      <c r="D8" s="4"/>
      <c r="E8" s="1"/>
      <c r="F8" s="26"/>
      <c r="G8" s="1"/>
      <c r="H8" s="26"/>
      <c r="I8" s="4"/>
      <c r="J8" s="4"/>
      <c r="K8" s="4"/>
      <c r="L8" s="4"/>
      <c r="M8" s="4"/>
      <c r="N8" s="4"/>
      <c r="O8" s="1"/>
    </row>
    <row r="9" spans="1:15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5" ht="23.25" x14ac:dyDescent="0.35">
      <c r="B10" s="1"/>
      <c r="C10" s="18"/>
      <c r="D10" s="18"/>
      <c r="E10" s="18"/>
      <c r="F10" s="1"/>
      <c r="G10" s="4"/>
      <c r="H10" s="34"/>
      <c r="I10" s="4"/>
      <c r="J10" s="4"/>
      <c r="K10" s="4"/>
      <c r="L10" s="4"/>
      <c r="M10" s="4"/>
      <c r="N10" s="4"/>
      <c r="O10" s="1"/>
    </row>
    <row r="11" spans="1:15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5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</row>
    <row r="13" spans="1:15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</row>
    <row r="14" spans="1:15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</row>
    <row r="15" spans="1:15" x14ac:dyDescent="0.25">
      <c r="B15" s="1"/>
      <c r="C15" s="68"/>
      <c r="D15" s="1"/>
      <c r="E15" s="1"/>
      <c r="F15" s="1"/>
      <c r="G15" s="58"/>
      <c r="H15" s="1"/>
      <c r="I15" s="1"/>
      <c r="J15" s="1"/>
      <c r="K15" s="58"/>
      <c r="L15" s="1"/>
      <c r="M15" s="1"/>
      <c r="N15" s="1"/>
      <c r="O15" s="58"/>
    </row>
    <row r="16" spans="1:15" x14ac:dyDescent="0.25">
      <c r="A16" s="1"/>
      <c r="B16" s="64"/>
      <c r="C16" s="66"/>
      <c r="D16" s="70"/>
      <c r="E16" s="8"/>
      <c r="F16" s="8"/>
      <c r="G16" s="14"/>
      <c r="H16" s="20"/>
      <c r="I16" s="8"/>
      <c r="J16" s="8"/>
      <c r="K16" s="14"/>
      <c r="L16" s="20"/>
      <c r="M16" s="8"/>
      <c r="N16" s="8"/>
      <c r="O16" s="14"/>
    </row>
    <row r="17" spans="1:15" x14ac:dyDescent="0.25">
      <c r="A17" s="1"/>
      <c r="B17" s="30" t="s">
        <v>71</v>
      </c>
      <c r="C17" s="62" t="s">
        <v>2</v>
      </c>
      <c r="D17" s="65"/>
      <c r="E17" s="19"/>
      <c r="F17" s="19"/>
      <c r="G17" s="50"/>
      <c r="H17" s="31"/>
      <c r="I17" s="19"/>
      <c r="J17" s="17"/>
      <c r="K17" s="21"/>
      <c r="L17" s="39"/>
      <c r="M17" s="17"/>
      <c r="N17" s="17"/>
      <c r="O17" s="21"/>
    </row>
    <row r="18" spans="1:15" x14ac:dyDescent="0.25">
      <c r="B18" s="33">
        <v>0</v>
      </c>
      <c r="C18" s="69" t="s">
        <v>72</v>
      </c>
      <c r="D18" s="61">
        <v>0</v>
      </c>
      <c r="E18" s="16">
        <f t="shared" ref="E18:F26" si="0">0*(-1)</f>
        <v>0</v>
      </c>
      <c r="F18" s="16">
        <f t="shared" si="0"/>
        <v>0</v>
      </c>
      <c r="G18" s="25">
        <f>IF(0=0,OSRRefF18_0x_0,0)</f>
        <v>0</v>
      </c>
      <c r="H18" s="10">
        <v>140</v>
      </c>
      <c r="I18" s="16"/>
      <c r="J18" s="16"/>
      <c r="K18" s="25">
        <f>IF(0=0,OSRRefJ18_0x_0,0)</f>
        <v>0</v>
      </c>
      <c r="L18" s="10">
        <f t="shared" ref="L18:O26" si="1">D18+H18</f>
        <v>140</v>
      </c>
      <c r="M18" s="10">
        <f t="shared" si="1"/>
        <v>0</v>
      </c>
      <c r="N18" s="10">
        <f t="shared" si="1"/>
        <v>0</v>
      </c>
      <c r="O18" s="25">
        <f t="shared" si="1"/>
        <v>0</v>
      </c>
    </row>
    <row r="19" spans="1:15" x14ac:dyDescent="0.25">
      <c r="B19" s="33">
        <v>10</v>
      </c>
      <c r="C19" s="69" t="s">
        <v>103</v>
      </c>
      <c r="D19" s="61">
        <v>-4526.34</v>
      </c>
      <c r="E19" s="16">
        <f t="shared" si="0"/>
        <v>0</v>
      </c>
      <c r="F19" s="16">
        <f t="shared" si="0"/>
        <v>0</v>
      </c>
      <c r="G19" s="25">
        <f>IF(-10000=0,OSRRefF18_1x_0,-10000)</f>
        <v>-10000</v>
      </c>
      <c r="H19" s="10">
        <v>112379.54</v>
      </c>
      <c r="I19" s="16"/>
      <c r="J19" s="16"/>
      <c r="K19" s="25">
        <f>IF(100000=0,OSRRefJ18_1x_0,100000)</f>
        <v>100000</v>
      </c>
      <c r="L19" s="10">
        <f t="shared" si="1"/>
        <v>107853.2</v>
      </c>
      <c r="M19" s="10">
        <f t="shared" si="1"/>
        <v>0</v>
      </c>
      <c r="N19" s="10">
        <f t="shared" si="1"/>
        <v>0</v>
      </c>
      <c r="O19" s="25">
        <f t="shared" si="1"/>
        <v>90000</v>
      </c>
    </row>
    <row r="20" spans="1:15" x14ac:dyDescent="0.25">
      <c r="B20" s="33">
        <v>20</v>
      </c>
      <c r="C20" s="69" t="s">
        <v>80</v>
      </c>
      <c r="D20" s="61">
        <v>-980929.84</v>
      </c>
      <c r="E20" s="16">
        <f t="shared" si="0"/>
        <v>0</v>
      </c>
      <c r="F20" s="16">
        <f t="shared" si="0"/>
        <v>0</v>
      </c>
      <c r="G20" s="25">
        <f>IF(-990000=0,OSRRefF18_2x_0,-990000)</f>
        <v>-990000</v>
      </c>
      <c r="H20" s="10">
        <v>893415.42</v>
      </c>
      <c r="I20" s="16"/>
      <c r="J20" s="16"/>
      <c r="K20" s="25">
        <f>IF(830000=0,OSRRefJ18_2x_0,830000)</f>
        <v>830000</v>
      </c>
      <c r="L20" s="10">
        <f t="shared" si="1"/>
        <v>-87514.419999999925</v>
      </c>
      <c r="M20" s="10">
        <f t="shared" si="1"/>
        <v>0</v>
      </c>
      <c r="N20" s="10">
        <f t="shared" si="1"/>
        <v>0</v>
      </c>
      <c r="O20" s="25">
        <f t="shared" si="1"/>
        <v>-160000</v>
      </c>
    </row>
    <row r="21" spans="1:15" x14ac:dyDescent="0.25">
      <c r="B21" s="33">
        <v>30</v>
      </c>
      <c r="C21" s="69" t="s">
        <v>21</v>
      </c>
      <c r="D21" s="61">
        <v>-232131.65</v>
      </c>
      <c r="E21" s="16">
        <f t="shared" si="0"/>
        <v>0</v>
      </c>
      <c r="F21" s="16">
        <f t="shared" si="0"/>
        <v>0</v>
      </c>
      <c r="G21" s="25">
        <f>IF(0=0,OSRRefF18_3x_0,0)</f>
        <v>0</v>
      </c>
      <c r="H21" s="10">
        <v>149328.79999999999</v>
      </c>
      <c r="I21" s="16"/>
      <c r="J21" s="16"/>
      <c r="K21" s="25">
        <f>IF(0=0,OSRRefJ18_3x_0,0)</f>
        <v>0</v>
      </c>
      <c r="L21" s="10">
        <f t="shared" si="1"/>
        <v>-82802.850000000006</v>
      </c>
      <c r="M21" s="10">
        <f t="shared" si="1"/>
        <v>0</v>
      </c>
      <c r="N21" s="10">
        <f t="shared" si="1"/>
        <v>0</v>
      </c>
      <c r="O21" s="25">
        <f t="shared" si="1"/>
        <v>0</v>
      </c>
    </row>
    <row r="22" spans="1:15" x14ac:dyDescent="0.25">
      <c r="B22" s="33">
        <v>50</v>
      </c>
      <c r="C22" s="69" t="s">
        <v>42</v>
      </c>
      <c r="D22" s="61">
        <v>-307296.75</v>
      </c>
      <c r="E22" s="16">
        <f t="shared" si="0"/>
        <v>0</v>
      </c>
      <c r="F22" s="16">
        <f t="shared" si="0"/>
        <v>0</v>
      </c>
      <c r="G22" s="25">
        <f>IF(0=0,OSRRefF18_4x_0,0)</f>
        <v>0</v>
      </c>
      <c r="H22" s="10">
        <v>274404.84999999998</v>
      </c>
      <c r="I22" s="16"/>
      <c r="J22" s="16"/>
      <c r="K22" s="25">
        <f>IF(0=0,OSRRefJ18_4x_0,0)</f>
        <v>0</v>
      </c>
      <c r="L22" s="10">
        <f t="shared" si="1"/>
        <v>-32891.900000000023</v>
      </c>
      <c r="M22" s="10">
        <f t="shared" si="1"/>
        <v>0</v>
      </c>
      <c r="N22" s="10">
        <f t="shared" si="1"/>
        <v>0</v>
      </c>
      <c r="O22" s="25">
        <f t="shared" si="1"/>
        <v>0</v>
      </c>
    </row>
    <row r="23" spans="1:15" x14ac:dyDescent="0.25">
      <c r="B23" s="33">
        <v>51</v>
      </c>
      <c r="C23" s="69" t="s">
        <v>61</v>
      </c>
      <c r="D23" s="61">
        <v>-40165.660000000003</v>
      </c>
      <c r="E23" s="16">
        <f t="shared" si="0"/>
        <v>0</v>
      </c>
      <c r="F23" s="16">
        <f t="shared" si="0"/>
        <v>0</v>
      </c>
      <c r="G23" s="25">
        <f>IF(0=0,OSRRefF18_5x_0,0)</f>
        <v>0</v>
      </c>
      <c r="H23" s="10">
        <v>7203</v>
      </c>
      <c r="I23" s="16"/>
      <c r="J23" s="16"/>
      <c r="K23" s="25">
        <f>IF(0=0,OSRRefJ18_5x_0,0)</f>
        <v>0</v>
      </c>
      <c r="L23" s="10">
        <f t="shared" si="1"/>
        <v>-32962.660000000003</v>
      </c>
      <c r="M23" s="10">
        <f t="shared" si="1"/>
        <v>0</v>
      </c>
      <c r="N23" s="10">
        <f t="shared" si="1"/>
        <v>0</v>
      </c>
      <c r="O23" s="25">
        <f t="shared" si="1"/>
        <v>0</v>
      </c>
    </row>
    <row r="24" spans="1:15" x14ac:dyDescent="0.25">
      <c r="B24" s="33">
        <v>60</v>
      </c>
      <c r="C24" s="69" t="s">
        <v>87</v>
      </c>
      <c r="D24" s="61">
        <v>-34737.040000000001</v>
      </c>
      <c r="E24" s="16">
        <f t="shared" si="0"/>
        <v>0</v>
      </c>
      <c r="F24" s="16">
        <f t="shared" si="0"/>
        <v>0</v>
      </c>
      <c r="G24" s="25">
        <f>IF(0=0,OSRRefF18_6x_0,0)</f>
        <v>0</v>
      </c>
      <c r="H24" s="10">
        <v>4207.9799999999996</v>
      </c>
      <c r="I24" s="16"/>
      <c r="J24" s="16"/>
      <c r="K24" s="25">
        <f>IF(0=0,OSRRefJ18_6x_0,0)</f>
        <v>0</v>
      </c>
      <c r="L24" s="10">
        <f t="shared" si="1"/>
        <v>-30529.06</v>
      </c>
      <c r="M24" s="10">
        <f t="shared" si="1"/>
        <v>0</v>
      </c>
      <c r="N24" s="10">
        <f t="shared" si="1"/>
        <v>0</v>
      </c>
      <c r="O24" s="25">
        <f t="shared" si="1"/>
        <v>0</v>
      </c>
    </row>
    <row r="25" spans="1:15" x14ac:dyDescent="0.25">
      <c r="B25" s="33">
        <v>70</v>
      </c>
      <c r="C25" s="69" t="s">
        <v>11</v>
      </c>
      <c r="D25" s="61">
        <v>-2652741.5</v>
      </c>
      <c r="E25" s="16">
        <f t="shared" si="0"/>
        <v>0</v>
      </c>
      <c r="F25" s="16">
        <f t="shared" si="0"/>
        <v>0</v>
      </c>
      <c r="G25" s="25">
        <f>IF(0=0,OSRRefF18_7x_0,0)</f>
        <v>0</v>
      </c>
      <c r="H25" s="10">
        <v>2747724.35</v>
      </c>
      <c r="I25" s="16"/>
      <c r="J25" s="16"/>
      <c r="K25" s="25">
        <f>IF(0=0,OSRRefJ18_7x_0,0)</f>
        <v>0</v>
      </c>
      <c r="L25" s="10">
        <f t="shared" si="1"/>
        <v>94982.850000000093</v>
      </c>
      <c r="M25" s="10">
        <f t="shared" si="1"/>
        <v>0</v>
      </c>
      <c r="N25" s="10">
        <f t="shared" si="1"/>
        <v>0</v>
      </c>
      <c r="O25" s="25">
        <f t="shared" si="1"/>
        <v>0</v>
      </c>
    </row>
    <row r="26" spans="1:15" x14ac:dyDescent="0.25">
      <c r="B26" s="33">
        <v>71</v>
      </c>
      <c r="C26" s="69" t="s">
        <v>101</v>
      </c>
      <c r="D26" s="61">
        <v>-659803.54</v>
      </c>
      <c r="E26" s="16">
        <f t="shared" si="0"/>
        <v>0</v>
      </c>
      <c r="F26" s="16">
        <f t="shared" si="0"/>
        <v>0</v>
      </c>
      <c r="G26" s="25">
        <f>IF(0=0,OSRRefF18_8x_0,0)</f>
        <v>0</v>
      </c>
      <c r="H26" s="10">
        <v>621430.02</v>
      </c>
      <c r="I26" s="16"/>
      <c r="J26" s="16"/>
      <c r="K26" s="25">
        <f>IF(0=0,OSRRefJ18_8x_0,0)</f>
        <v>0</v>
      </c>
      <c r="L26" s="10">
        <f t="shared" si="1"/>
        <v>-38373.520000000019</v>
      </c>
      <c r="M26" s="10">
        <f t="shared" si="1"/>
        <v>0</v>
      </c>
      <c r="N26" s="10">
        <f t="shared" si="1"/>
        <v>0</v>
      </c>
      <c r="O26" s="25">
        <f t="shared" si="1"/>
        <v>0</v>
      </c>
    </row>
    <row r="27" spans="1:15" x14ac:dyDescent="0.25">
      <c r="A27" s="49"/>
      <c r="B27" s="32"/>
      <c r="C27" s="60"/>
      <c r="D27" s="63"/>
      <c r="E27" s="6"/>
      <c r="F27" s="6"/>
      <c r="G27" s="13"/>
      <c r="H27" s="23"/>
      <c r="I27" s="6"/>
      <c r="J27" s="6"/>
      <c r="K27" s="13"/>
      <c r="L27" s="23"/>
      <c r="M27" s="6"/>
      <c r="N27" s="6"/>
      <c r="O27" s="13"/>
    </row>
    <row r="28" spans="1:15" x14ac:dyDescent="0.25">
      <c r="A28" s="49"/>
      <c r="B28" s="32"/>
      <c r="C28" s="67"/>
      <c r="D28" s="71"/>
      <c r="E28" s="7"/>
      <c r="F28" s="7"/>
      <c r="G28" s="12"/>
      <c r="H28" s="22"/>
      <c r="I28" s="7"/>
      <c r="J28" s="7"/>
      <c r="K28" s="12"/>
      <c r="L28" s="22"/>
      <c r="M28" s="7"/>
      <c r="N28" s="7"/>
      <c r="O28" s="12"/>
    </row>
    <row r="29" spans="1:15" ht="15.75" thickBot="1" x14ac:dyDescent="0.3">
      <c r="A29" s="41"/>
      <c r="B29" s="28"/>
      <c r="C29" s="28" t="s">
        <v>10</v>
      </c>
      <c r="D29" s="24">
        <f>SUM(OSRRefD18x_0)</f>
        <v>-4912332.3199999994</v>
      </c>
      <c r="E29" s="38">
        <f>SUM(OSRRefE18x_0)</f>
        <v>0</v>
      </c>
      <c r="F29" s="38">
        <f>SUM(OSRRefF18x_0)</f>
        <v>0</v>
      </c>
      <c r="G29" s="59">
        <f>SUM(OSRRefG18x_0)</f>
        <v>-1000000</v>
      </c>
      <c r="H29" s="57">
        <f>SUM(OSRRefH18x_0)</f>
        <v>4810233.96</v>
      </c>
      <c r="I29" s="38">
        <f>SUM(OSRRefI18x_0)</f>
        <v>0</v>
      </c>
      <c r="J29" s="38">
        <f>SUM(OSRRefJ18x_0)</f>
        <v>0</v>
      </c>
      <c r="K29" s="59">
        <f>SUM(OSRRefK18x_0)</f>
        <v>930000</v>
      </c>
      <c r="L29" s="57">
        <f t="shared" ref="L29:O29" si="2">D29+H29</f>
        <v>-102098.3599999994</v>
      </c>
      <c r="M29" s="57">
        <f t="shared" si="2"/>
        <v>0</v>
      </c>
      <c r="N29" s="57">
        <f t="shared" si="2"/>
        <v>0</v>
      </c>
      <c r="O29" s="59">
        <f t="shared" si="2"/>
        <v>-70000</v>
      </c>
    </row>
    <row r="30" spans="1:15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1"/>
  <sheetViews>
    <sheetView workbookViewId="0">
      <selection activeCell="K1" sqref="H1:K1048576"/>
    </sheetView>
  </sheetViews>
  <sheetFormatPr baseColWidth="10" defaultColWidth="9.140625" defaultRowHeight="15" x14ac:dyDescent="0.25"/>
  <cols>
    <col min="1" max="1" width="5.28515625" customWidth="1"/>
    <col min="2" max="2" width="13.28515625" customWidth="1"/>
    <col min="3" max="3" width="23.28515625" customWidth="1"/>
    <col min="4" max="15" width="13.28515625" customWidth="1"/>
    <col min="16" max="16" width="30.28515625" customWidth="1"/>
  </cols>
  <sheetData>
    <row r="1" spans="1:16" ht="1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.5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0.25" x14ac:dyDescent="0.3">
      <c r="B6" s="1"/>
      <c r="C6" s="44"/>
      <c r="D6" s="48" t="s">
        <v>25</v>
      </c>
      <c r="E6" s="46">
        <v>2019</v>
      </c>
      <c r="F6" s="5" t="s">
        <v>60</v>
      </c>
      <c r="H6" s="5"/>
      <c r="I6" s="5"/>
      <c r="J6" s="5"/>
      <c r="K6" s="5"/>
      <c r="L6" s="5"/>
      <c r="M6" s="1"/>
      <c r="N6" s="1"/>
      <c r="O6" s="1"/>
    </row>
    <row r="7" spans="1:16" ht="20.25" x14ac:dyDescent="0.3">
      <c r="B7" s="1"/>
      <c r="C7" s="42"/>
      <c r="D7" s="48" t="s">
        <v>52</v>
      </c>
      <c r="E7" s="46" t="str">
        <f>RIGHT("201912",2)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6" ht="23.25" x14ac:dyDescent="0.35">
      <c r="B8" s="1"/>
      <c r="C8" s="1"/>
      <c r="D8" s="4"/>
      <c r="E8" s="1"/>
      <c r="F8" s="26"/>
      <c r="G8" s="34">
        <v>51</v>
      </c>
      <c r="H8" s="34" t="s">
        <v>61</v>
      </c>
      <c r="I8" s="4"/>
      <c r="J8" s="4"/>
      <c r="K8" s="4"/>
      <c r="L8" s="4"/>
      <c r="M8" s="4"/>
      <c r="N8" s="4"/>
      <c r="O8" s="1"/>
    </row>
    <row r="9" spans="1:16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6" ht="15" customHeight="1" x14ac:dyDescent="0.35">
      <c r="B10" s="1"/>
      <c r="C10" s="18"/>
      <c r="D10" s="18"/>
      <c r="E10" s="18"/>
      <c r="F10" s="1"/>
      <c r="I10" s="4"/>
      <c r="J10" s="4"/>
      <c r="K10" s="4"/>
      <c r="L10" s="4"/>
      <c r="M10" s="4"/>
      <c r="N10" s="4"/>
      <c r="O10" s="1"/>
    </row>
    <row r="11" spans="1:16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6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  <c r="P12" s="53"/>
    </row>
    <row r="13" spans="1:16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  <c r="P13" s="9"/>
    </row>
    <row r="14" spans="1:16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  <c r="P14" s="2" t="s">
        <v>48</v>
      </c>
    </row>
    <row r="15" spans="1:16" x14ac:dyDescent="0.25">
      <c r="A15" s="1"/>
      <c r="B15" s="30"/>
      <c r="C15" s="30"/>
      <c r="D15" s="20"/>
      <c r="E15" s="8"/>
      <c r="F15" s="8"/>
      <c r="G15" s="14"/>
      <c r="H15" s="20"/>
      <c r="I15" s="8"/>
      <c r="J15" s="8"/>
      <c r="K15" s="14"/>
      <c r="L15" s="20"/>
      <c r="M15" s="8"/>
      <c r="N15" s="8"/>
      <c r="O15" s="14"/>
      <c r="P15" s="14"/>
    </row>
    <row r="16" spans="1:16" x14ac:dyDescent="0.25">
      <c r="A16" s="1"/>
      <c r="B16" s="33" t="s">
        <v>3</v>
      </c>
      <c r="C16" s="33" t="s">
        <v>47</v>
      </c>
      <c r="D16" s="31"/>
      <c r="E16" s="19"/>
      <c r="F16" s="19"/>
      <c r="G16" s="50"/>
      <c r="H16" s="31"/>
      <c r="I16" s="19"/>
      <c r="J16" s="17"/>
      <c r="K16" s="21"/>
      <c r="L16" s="39"/>
      <c r="M16" s="17"/>
      <c r="N16" s="17"/>
      <c r="O16" s="21"/>
      <c r="P16" s="21"/>
    </row>
    <row r="17" spans="1:16" x14ac:dyDescent="0.25">
      <c r="B17" s="55" t="s">
        <v>15</v>
      </c>
      <c r="C17" s="32" t="s">
        <v>96</v>
      </c>
      <c r="D17" s="10">
        <v>-40165.660000000003</v>
      </c>
      <c r="E17" s="16">
        <f t="shared" ref="E17:F17" si="0">0*(-1)</f>
        <v>0</v>
      </c>
      <c r="F17" s="16">
        <f t="shared" si="0"/>
        <v>0</v>
      </c>
      <c r="G17" s="25">
        <f>IF(0=0,OSRRefF17_0x_0,0)</f>
        <v>0</v>
      </c>
      <c r="H17" s="10">
        <v>7203</v>
      </c>
      <c r="I17" s="16"/>
      <c r="J17" s="16"/>
      <c r="K17" s="25">
        <f>IF(0=0,OSRRefJ17_0x_0,0)</f>
        <v>0</v>
      </c>
      <c r="L17" s="10">
        <f t="shared" ref="L17:O17" si="1">D17+H17</f>
        <v>-32962.660000000003</v>
      </c>
      <c r="M17" s="10">
        <f t="shared" si="1"/>
        <v>0</v>
      </c>
      <c r="N17" s="10">
        <f t="shared" si="1"/>
        <v>0</v>
      </c>
      <c r="O17" s="25">
        <f t="shared" si="1"/>
        <v>0</v>
      </c>
      <c r="P17" s="56"/>
    </row>
    <row r="18" spans="1:16" x14ac:dyDescent="0.25">
      <c r="A18" s="49"/>
      <c r="B18" s="32"/>
      <c r="C18" s="32"/>
      <c r="D18" s="23"/>
      <c r="E18" s="6"/>
      <c r="F18" s="6"/>
      <c r="G18" s="13"/>
      <c r="H18" s="23"/>
      <c r="I18" s="6"/>
      <c r="J18" s="6"/>
      <c r="K18" s="13"/>
      <c r="L18" s="23"/>
      <c r="M18" s="6"/>
      <c r="N18" s="6"/>
      <c r="O18" s="13"/>
      <c r="P18" s="13"/>
    </row>
    <row r="19" spans="1:16" x14ac:dyDescent="0.25">
      <c r="A19" s="49"/>
      <c r="B19" s="37"/>
      <c r="C19" s="37"/>
      <c r="D19" s="22"/>
      <c r="E19" s="7"/>
      <c r="F19" s="7"/>
      <c r="G19" s="12"/>
      <c r="H19" s="22"/>
      <c r="I19" s="7"/>
      <c r="J19" s="7"/>
      <c r="K19" s="12"/>
      <c r="L19" s="22"/>
      <c r="M19" s="7"/>
      <c r="N19" s="7"/>
      <c r="O19" s="12"/>
      <c r="P19" s="12"/>
    </row>
    <row r="20" spans="1:16" ht="15.75" thickBot="1" x14ac:dyDescent="0.3">
      <c r="A20" s="41"/>
      <c r="B20" s="28"/>
      <c r="C20" s="28" t="s">
        <v>10</v>
      </c>
      <c r="D20" s="35">
        <f>SUM(OSRRefD17x_0)</f>
        <v>-40165.660000000003</v>
      </c>
      <c r="E20" s="15">
        <f>SUM(OSRRefE17x_0)</f>
        <v>0</v>
      </c>
      <c r="F20" s="15">
        <f>SUM(OSRRefF17x_0)</f>
        <v>0</v>
      </c>
      <c r="G20" s="15">
        <f>SUM(OSRRefG17x_0)</f>
        <v>0</v>
      </c>
      <c r="H20" s="35">
        <f>SUM(OSRRefH17x_0)</f>
        <v>7203</v>
      </c>
      <c r="I20" s="15">
        <f>SUM(OSRRefI17x_0)</f>
        <v>0</v>
      </c>
      <c r="J20" s="38">
        <f>SUM(OSRRefJ17x_0)</f>
        <v>0</v>
      </c>
      <c r="K20" s="36">
        <f>SUM(OSRRefK17x_0)</f>
        <v>0</v>
      </c>
      <c r="L20" s="24">
        <f t="shared" ref="L20:O20" si="2">D20+H20</f>
        <v>-32962.660000000003</v>
      </c>
      <c r="M20" s="24">
        <f t="shared" si="2"/>
        <v>0</v>
      </c>
      <c r="N20" s="24">
        <f t="shared" si="2"/>
        <v>0</v>
      </c>
      <c r="O20" s="36">
        <f t="shared" si="2"/>
        <v>0</v>
      </c>
      <c r="P20" s="54"/>
    </row>
    <row r="21" spans="1:16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1"/>
  <sheetViews>
    <sheetView workbookViewId="0">
      <selection activeCell="K1" sqref="H1:K1048576"/>
    </sheetView>
  </sheetViews>
  <sheetFormatPr baseColWidth="10" defaultColWidth="9.140625" defaultRowHeight="15" x14ac:dyDescent="0.25"/>
  <cols>
    <col min="1" max="1" width="5.28515625" customWidth="1"/>
    <col min="2" max="2" width="13.28515625" customWidth="1"/>
    <col min="3" max="3" width="23.28515625" customWidth="1"/>
    <col min="4" max="15" width="13.28515625" customWidth="1"/>
    <col min="16" max="16" width="30.28515625" customWidth="1"/>
  </cols>
  <sheetData>
    <row r="1" spans="1:16" ht="1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.5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0.25" x14ac:dyDescent="0.3">
      <c r="B6" s="1"/>
      <c r="C6" s="44"/>
      <c r="D6" s="48" t="s">
        <v>25</v>
      </c>
      <c r="E6" s="46">
        <v>2019</v>
      </c>
      <c r="F6" s="5" t="s">
        <v>60</v>
      </c>
      <c r="H6" s="5"/>
      <c r="I6" s="5"/>
      <c r="J6" s="5"/>
      <c r="K6" s="5"/>
      <c r="L6" s="5"/>
      <c r="M6" s="1"/>
      <c r="N6" s="1"/>
      <c r="O6" s="1"/>
    </row>
    <row r="7" spans="1:16" ht="20.25" x14ac:dyDescent="0.3">
      <c r="B7" s="1"/>
      <c r="C7" s="42"/>
      <c r="D7" s="48" t="s">
        <v>52</v>
      </c>
      <c r="E7" s="46" t="str">
        <f>RIGHT("201912",2)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6" ht="23.25" x14ac:dyDescent="0.35">
      <c r="B8" s="1"/>
      <c r="C8" s="1"/>
      <c r="D8" s="4"/>
      <c r="E8" s="1"/>
      <c r="F8" s="26"/>
      <c r="G8" s="34">
        <v>60</v>
      </c>
      <c r="H8" s="34" t="s">
        <v>87</v>
      </c>
      <c r="I8" s="4"/>
      <c r="J8" s="4"/>
      <c r="K8" s="4"/>
      <c r="L8" s="4"/>
      <c r="M8" s="4"/>
      <c r="N8" s="4"/>
      <c r="O8" s="1"/>
    </row>
    <row r="9" spans="1:16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6" ht="15" customHeight="1" x14ac:dyDescent="0.35">
      <c r="B10" s="1"/>
      <c r="C10" s="18"/>
      <c r="D10" s="18"/>
      <c r="E10" s="18"/>
      <c r="F10" s="1"/>
      <c r="I10" s="4"/>
      <c r="J10" s="4"/>
      <c r="K10" s="4"/>
      <c r="L10" s="4"/>
      <c r="M10" s="4"/>
      <c r="N10" s="4"/>
      <c r="O10" s="1"/>
    </row>
    <row r="11" spans="1:16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6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  <c r="P12" s="53"/>
    </row>
    <row r="13" spans="1:16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  <c r="P13" s="9"/>
    </row>
    <row r="14" spans="1:16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  <c r="P14" s="2" t="s">
        <v>48</v>
      </c>
    </row>
    <row r="15" spans="1:16" x14ac:dyDescent="0.25">
      <c r="A15" s="1"/>
      <c r="B15" s="30"/>
      <c r="C15" s="30"/>
      <c r="D15" s="20"/>
      <c r="E15" s="8"/>
      <c r="F15" s="8"/>
      <c r="G15" s="14"/>
      <c r="H15" s="20"/>
      <c r="I15" s="8"/>
      <c r="J15" s="8"/>
      <c r="K15" s="14"/>
      <c r="L15" s="20"/>
      <c r="M15" s="8"/>
      <c r="N15" s="8"/>
      <c r="O15" s="14"/>
      <c r="P15" s="14"/>
    </row>
    <row r="16" spans="1:16" x14ac:dyDescent="0.25">
      <c r="A16" s="1"/>
      <c r="B16" s="33" t="s">
        <v>3</v>
      </c>
      <c r="C16" s="33" t="s">
        <v>47</v>
      </c>
      <c r="D16" s="31"/>
      <c r="E16" s="19"/>
      <c r="F16" s="19"/>
      <c r="G16" s="50"/>
      <c r="H16" s="31"/>
      <c r="I16" s="19"/>
      <c r="J16" s="17"/>
      <c r="K16" s="21"/>
      <c r="L16" s="39"/>
      <c r="M16" s="17"/>
      <c r="N16" s="17"/>
      <c r="O16" s="21"/>
      <c r="P16" s="21"/>
    </row>
    <row r="17" spans="1:16" x14ac:dyDescent="0.25">
      <c r="B17" s="55" t="s">
        <v>16</v>
      </c>
      <c r="C17" s="32" t="s">
        <v>86</v>
      </c>
      <c r="D17" s="10">
        <v>-34737.040000000001</v>
      </c>
      <c r="E17" s="16">
        <f t="shared" ref="E17:F17" si="0">0*(-1)</f>
        <v>0</v>
      </c>
      <c r="F17" s="16">
        <f t="shared" si="0"/>
        <v>0</v>
      </c>
      <c r="G17" s="25">
        <f>IF(0=0,OSRRefF17_0x_0,0)</f>
        <v>0</v>
      </c>
      <c r="H17" s="10">
        <v>4207.9799999999996</v>
      </c>
      <c r="I17" s="16"/>
      <c r="J17" s="16"/>
      <c r="K17" s="25">
        <f>IF(0=0,OSRRefJ17_0x_0,0)</f>
        <v>0</v>
      </c>
      <c r="L17" s="10">
        <f t="shared" ref="L17:O17" si="1">D17+H17</f>
        <v>-30529.06</v>
      </c>
      <c r="M17" s="10">
        <f t="shared" si="1"/>
        <v>0</v>
      </c>
      <c r="N17" s="10">
        <f t="shared" si="1"/>
        <v>0</v>
      </c>
      <c r="O17" s="25">
        <f t="shared" si="1"/>
        <v>0</v>
      </c>
      <c r="P17" s="56"/>
    </row>
    <row r="18" spans="1:16" x14ac:dyDescent="0.25">
      <c r="A18" s="49"/>
      <c r="B18" s="32"/>
      <c r="C18" s="32"/>
      <c r="D18" s="23"/>
      <c r="E18" s="6"/>
      <c r="F18" s="6"/>
      <c r="G18" s="13"/>
      <c r="H18" s="23"/>
      <c r="I18" s="6"/>
      <c r="J18" s="6"/>
      <c r="K18" s="13"/>
      <c r="L18" s="23"/>
      <c r="M18" s="6"/>
      <c r="N18" s="6"/>
      <c r="O18" s="13"/>
      <c r="P18" s="13"/>
    </row>
    <row r="19" spans="1:16" x14ac:dyDescent="0.25">
      <c r="A19" s="49"/>
      <c r="B19" s="37"/>
      <c r="C19" s="37"/>
      <c r="D19" s="22"/>
      <c r="E19" s="7"/>
      <c r="F19" s="7"/>
      <c r="G19" s="12"/>
      <c r="H19" s="22"/>
      <c r="I19" s="7"/>
      <c r="J19" s="7"/>
      <c r="K19" s="12"/>
      <c r="L19" s="22"/>
      <c r="M19" s="7"/>
      <c r="N19" s="7"/>
      <c r="O19" s="12"/>
      <c r="P19" s="12"/>
    </row>
    <row r="20" spans="1:16" ht="15.75" thickBot="1" x14ac:dyDescent="0.3">
      <c r="A20" s="41"/>
      <c r="B20" s="28"/>
      <c r="C20" s="28" t="s">
        <v>10</v>
      </c>
      <c r="D20" s="35">
        <f>SUM(OSRRefD17x_0)</f>
        <v>-34737.040000000001</v>
      </c>
      <c r="E20" s="15">
        <f>SUM(OSRRefE17x_0)</f>
        <v>0</v>
      </c>
      <c r="F20" s="15">
        <f>SUM(OSRRefF17x_0)</f>
        <v>0</v>
      </c>
      <c r="G20" s="15">
        <f>SUM(OSRRefG17x_0)</f>
        <v>0</v>
      </c>
      <c r="H20" s="35">
        <f>SUM(OSRRefH17x_0)</f>
        <v>4207.9799999999996</v>
      </c>
      <c r="I20" s="15">
        <f>SUM(OSRRefI17x_0)</f>
        <v>0</v>
      </c>
      <c r="J20" s="38">
        <f>SUM(OSRRefJ17x_0)</f>
        <v>0</v>
      </c>
      <c r="K20" s="36">
        <f>SUM(OSRRefK17x_0)</f>
        <v>0</v>
      </c>
      <c r="L20" s="24">
        <f t="shared" ref="L20:O20" si="2">D20+H20</f>
        <v>-30529.06</v>
      </c>
      <c r="M20" s="24">
        <f t="shared" si="2"/>
        <v>0</v>
      </c>
      <c r="N20" s="24">
        <f t="shared" si="2"/>
        <v>0</v>
      </c>
      <c r="O20" s="36">
        <f t="shared" si="2"/>
        <v>0</v>
      </c>
      <c r="P20" s="54"/>
    </row>
    <row r="21" spans="1:16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6"/>
  <sheetViews>
    <sheetView topLeftCell="B10" workbookViewId="0">
      <selection activeCell="F40" sqref="F40"/>
    </sheetView>
  </sheetViews>
  <sheetFormatPr baseColWidth="10" defaultColWidth="9.140625" defaultRowHeight="15" x14ac:dyDescent="0.25"/>
  <cols>
    <col min="1" max="1" width="5.28515625" customWidth="1"/>
    <col min="2" max="2" width="13.28515625" customWidth="1"/>
    <col min="3" max="3" width="23.28515625" customWidth="1"/>
    <col min="4" max="15" width="13.28515625" customWidth="1"/>
    <col min="16" max="16" width="30.28515625" customWidth="1"/>
  </cols>
  <sheetData>
    <row r="1" spans="1:16" ht="1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.5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0.25" x14ac:dyDescent="0.3">
      <c r="B6" s="1"/>
      <c r="C6" s="44"/>
      <c r="D6" s="48" t="s">
        <v>25</v>
      </c>
      <c r="E6" s="46">
        <v>2019</v>
      </c>
      <c r="F6" s="5" t="s">
        <v>60</v>
      </c>
      <c r="H6" s="5"/>
      <c r="I6" s="5"/>
      <c r="J6" s="5"/>
      <c r="K6" s="5"/>
      <c r="L6" s="5"/>
      <c r="M6" s="1"/>
      <c r="N6" s="1"/>
      <c r="O6" s="1"/>
    </row>
    <row r="7" spans="1:16" ht="20.25" x14ac:dyDescent="0.3">
      <c r="B7" s="1"/>
      <c r="C7" s="42"/>
      <c r="D7" s="48" t="s">
        <v>52</v>
      </c>
      <c r="E7" s="46" t="str">
        <f>RIGHT("201912",2)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6" ht="23.25" x14ac:dyDescent="0.35">
      <c r="B8" s="1"/>
      <c r="C8" s="1"/>
      <c r="D8" s="4"/>
      <c r="E8" s="1"/>
      <c r="F8" s="26"/>
      <c r="G8" s="34">
        <v>70</v>
      </c>
      <c r="H8" s="34" t="s">
        <v>11</v>
      </c>
      <c r="I8" s="4"/>
      <c r="J8" s="4"/>
      <c r="K8" s="4"/>
      <c r="L8" s="4"/>
      <c r="M8" s="4"/>
      <c r="N8" s="4"/>
      <c r="O8" s="1"/>
    </row>
    <row r="9" spans="1:16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6" ht="15" customHeight="1" x14ac:dyDescent="0.35">
      <c r="B10" s="1"/>
      <c r="C10" s="18"/>
      <c r="D10" s="18"/>
      <c r="E10" s="18"/>
      <c r="F10" s="1"/>
      <c r="I10" s="4"/>
      <c r="J10" s="4"/>
      <c r="K10" s="4"/>
      <c r="L10" s="4"/>
      <c r="M10" s="4"/>
      <c r="N10" s="4"/>
      <c r="O10" s="1"/>
    </row>
    <row r="11" spans="1:16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6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  <c r="P12" s="53"/>
    </row>
    <row r="13" spans="1:16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  <c r="P13" s="9"/>
    </row>
    <row r="14" spans="1:16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  <c r="P14" s="2" t="s">
        <v>48</v>
      </c>
    </row>
    <row r="15" spans="1:16" x14ac:dyDescent="0.25">
      <c r="A15" s="1"/>
      <c r="B15" s="30"/>
      <c r="C15" s="30"/>
      <c r="D15" s="20"/>
      <c r="E15" s="8"/>
      <c r="F15" s="8"/>
      <c r="G15" s="14"/>
      <c r="H15" s="20"/>
      <c r="I15" s="8"/>
      <c r="J15" s="8"/>
      <c r="K15" s="14"/>
      <c r="L15" s="20"/>
      <c r="M15" s="8"/>
      <c r="N15" s="8"/>
      <c r="O15" s="14"/>
      <c r="P15" s="14"/>
    </row>
    <row r="16" spans="1:16" x14ac:dyDescent="0.25">
      <c r="A16" s="1"/>
      <c r="B16" s="33" t="s">
        <v>3</v>
      </c>
      <c r="C16" s="33" t="s">
        <v>47</v>
      </c>
      <c r="D16" s="31"/>
      <c r="E16" s="19"/>
      <c r="F16" s="19"/>
      <c r="G16" s="50"/>
      <c r="H16" s="31"/>
      <c r="I16" s="19"/>
      <c r="J16" s="17"/>
      <c r="K16" s="21"/>
      <c r="L16" s="39"/>
      <c r="M16" s="17"/>
      <c r="N16" s="17"/>
      <c r="O16" s="21"/>
      <c r="P16" s="21"/>
    </row>
    <row r="17" spans="2:16" x14ac:dyDescent="0.25">
      <c r="B17" s="55" t="s">
        <v>91</v>
      </c>
      <c r="C17" s="32" t="s">
        <v>51</v>
      </c>
      <c r="D17" s="10">
        <v>-27000</v>
      </c>
      <c r="E17" s="16">
        <f t="shared" ref="E17:F32" si="0">0*(-1)</f>
        <v>0</v>
      </c>
      <c r="F17" s="16">
        <f t="shared" si="0"/>
        <v>0</v>
      </c>
      <c r="G17" s="25">
        <f>IF(0=0,OSRRefF17_0x_0,0)</f>
        <v>0</v>
      </c>
      <c r="H17" s="10">
        <v>49562.05</v>
      </c>
      <c r="I17" s="16"/>
      <c r="J17" s="16"/>
      <c r="K17" s="25">
        <f>IF(0=0,OSRRefJ17_0x_0,0)</f>
        <v>0</v>
      </c>
      <c r="L17" s="10">
        <f t="shared" ref="L17:O32" si="1">D17+H17</f>
        <v>22562.050000000003</v>
      </c>
      <c r="M17" s="10">
        <f t="shared" si="1"/>
        <v>0</v>
      </c>
      <c r="N17" s="10">
        <f t="shared" si="1"/>
        <v>0</v>
      </c>
      <c r="O17" s="25">
        <f t="shared" si="1"/>
        <v>0</v>
      </c>
      <c r="P17" s="56"/>
    </row>
    <row r="18" spans="2:16" x14ac:dyDescent="0.25">
      <c r="B18" s="55" t="s">
        <v>4</v>
      </c>
      <c r="C18" s="32" t="s">
        <v>35</v>
      </c>
      <c r="D18" s="10">
        <v>-52000</v>
      </c>
      <c r="E18" s="16">
        <f t="shared" si="0"/>
        <v>0</v>
      </c>
      <c r="F18" s="16">
        <f t="shared" si="0"/>
        <v>0</v>
      </c>
      <c r="G18" s="25">
        <f>IF(0=0,OSRRefF17_1x_0,0)</f>
        <v>0</v>
      </c>
      <c r="H18" s="10">
        <v>70421.119999999995</v>
      </c>
      <c r="I18" s="16"/>
      <c r="J18" s="16"/>
      <c r="K18" s="25">
        <f>IF(0=0,OSRRefJ17_1x_0,0)</f>
        <v>0</v>
      </c>
      <c r="L18" s="10">
        <f t="shared" si="1"/>
        <v>18421.119999999995</v>
      </c>
      <c r="M18" s="10">
        <f t="shared" si="1"/>
        <v>0</v>
      </c>
      <c r="N18" s="10">
        <f t="shared" si="1"/>
        <v>0</v>
      </c>
      <c r="O18" s="25">
        <f t="shared" si="1"/>
        <v>0</v>
      </c>
      <c r="P18" s="56"/>
    </row>
    <row r="19" spans="2:16" x14ac:dyDescent="0.25">
      <c r="B19" s="55" t="s">
        <v>40</v>
      </c>
      <c r="C19" s="32" t="s">
        <v>57</v>
      </c>
      <c r="D19" s="10">
        <v>-161365</v>
      </c>
      <c r="E19" s="16">
        <f t="shared" si="0"/>
        <v>0</v>
      </c>
      <c r="F19" s="16">
        <f t="shared" si="0"/>
        <v>0</v>
      </c>
      <c r="G19" s="25">
        <f>IF(0=0,OSRRefF17_2x_0,0)</f>
        <v>0</v>
      </c>
      <c r="H19" s="10">
        <v>165945</v>
      </c>
      <c r="I19" s="16"/>
      <c r="J19" s="16"/>
      <c r="K19" s="25">
        <f>IF(0=0,OSRRefJ17_2x_0,0)</f>
        <v>0</v>
      </c>
      <c r="L19" s="10">
        <f t="shared" si="1"/>
        <v>4580</v>
      </c>
      <c r="M19" s="10">
        <f t="shared" si="1"/>
        <v>0</v>
      </c>
      <c r="N19" s="10">
        <f t="shared" si="1"/>
        <v>0</v>
      </c>
      <c r="O19" s="25">
        <f t="shared" si="1"/>
        <v>0</v>
      </c>
      <c r="P19" s="56"/>
    </row>
    <row r="20" spans="2:16" x14ac:dyDescent="0.25">
      <c r="B20" s="55" t="s">
        <v>97</v>
      </c>
      <c r="C20" s="32" t="s">
        <v>58</v>
      </c>
      <c r="D20" s="10">
        <v>-164500</v>
      </c>
      <c r="E20" s="16">
        <f t="shared" si="0"/>
        <v>0</v>
      </c>
      <c r="F20" s="16">
        <f t="shared" si="0"/>
        <v>0</v>
      </c>
      <c r="G20" s="25">
        <f>IF(0=0,OSRRefF17_3x_0,0)</f>
        <v>0</v>
      </c>
      <c r="H20" s="10">
        <v>110849.23</v>
      </c>
      <c r="I20" s="16"/>
      <c r="J20" s="16"/>
      <c r="K20" s="25">
        <f>IF(0=0,OSRRefJ17_3x_0,0)</f>
        <v>0</v>
      </c>
      <c r="L20" s="10">
        <f t="shared" si="1"/>
        <v>-53650.770000000004</v>
      </c>
      <c r="M20" s="10">
        <f t="shared" si="1"/>
        <v>0</v>
      </c>
      <c r="N20" s="10">
        <f t="shared" si="1"/>
        <v>0</v>
      </c>
      <c r="O20" s="25">
        <f t="shared" si="1"/>
        <v>0</v>
      </c>
      <c r="P20" s="56"/>
    </row>
    <row r="21" spans="2:16" x14ac:dyDescent="0.25">
      <c r="B21" s="55" t="s">
        <v>17</v>
      </c>
      <c r="C21" s="32" t="s">
        <v>5</v>
      </c>
      <c r="D21" s="10">
        <v>-22000</v>
      </c>
      <c r="E21" s="16">
        <f t="shared" si="0"/>
        <v>0</v>
      </c>
      <c r="F21" s="16">
        <f t="shared" si="0"/>
        <v>0</v>
      </c>
      <c r="G21" s="25">
        <f>IF(0=0,OSRRefF17_4x_0,0)</f>
        <v>0</v>
      </c>
      <c r="H21" s="10">
        <v>67447.58</v>
      </c>
      <c r="I21" s="16"/>
      <c r="J21" s="16"/>
      <c r="K21" s="25">
        <f>IF(0=0,OSRRefJ17_4x_0,0)</f>
        <v>0</v>
      </c>
      <c r="L21" s="10">
        <f t="shared" si="1"/>
        <v>45447.58</v>
      </c>
      <c r="M21" s="10">
        <f t="shared" si="1"/>
        <v>0</v>
      </c>
      <c r="N21" s="10">
        <f t="shared" si="1"/>
        <v>0</v>
      </c>
      <c r="O21" s="25">
        <f t="shared" si="1"/>
        <v>0</v>
      </c>
      <c r="P21" s="56"/>
    </row>
    <row r="22" spans="2:16" x14ac:dyDescent="0.25">
      <c r="B22" s="55" t="s">
        <v>6</v>
      </c>
      <c r="C22" s="32" t="s">
        <v>65</v>
      </c>
      <c r="D22" s="10">
        <v>-698832.92</v>
      </c>
      <c r="E22" s="16">
        <f t="shared" si="0"/>
        <v>0</v>
      </c>
      <c r="F22" s="16">
        <f t="shared" si="0"/>
        <v>0</v>
      </c>
      <c r="G22" s="25">
        <f>IF(0=0,OSRRefF17_5x_0,0)</f>
        <v>0</v>
      </c>
      <c r="H22" s="10">
        <v>199109.08</v>
      </c>
      <c r="I22" s="16"/>
      <c r="J22" s="16"/>
      <c r="K22" s="25">
        <f>IF(0=0,OSRRefJ17_5x_0,0)</f>
        <v>0</v>
      </c>
      <c r="L22" s="10">
        <f t="shared" si="1"/>
        <v>-499723.84000000008</v>
      </c>
      <c r="M22" s="10">
        <f t="shared" si="1"/>
        <v>0</v>
      </c>
      <c r="N22" s="10">
        <f t="shared" si="1"/>
        <v>0</v>
      </c>
      <c r="O22" s="25">
        <f t="shared" si="1"/>
        <v>0</v>
      </c>
      <c r="P22" s="56"/>
    </row>
    <row r="23" spans="2:16" x14ac:dyDescent="0.25">
      <c r="B23" s="55" t="s">
        <v>92</v>
      </c>
      <c r="C23" s="32" t="s">
        <v>36</v>
      </c>
      <c r="D23" s="10">
        <v>-350187.58</v>
      </c>
      <c r="E23" s="16">
        <f t="shared" si="0"/>
        <v>0</v>
      </c>
      <c r="F23" s="16">
        <f t="shared" si="0"/>
        <v>0</v>
      </c>
      <c r="G23" s="25">
        <f>IF(0=0,OSRRefF17_6x_0,0)</f>
        <v>0</v>
      </c>
      <c r="H23" s="10">
        <v>637495.71</v>
      </c>
      <c r="I23" s="16"/>
      <c r="J23" s="16"/>
      <c r="K23" s="25">
        <f>IF(0=0,OSRRefJ17_6x_0,0)</f>
        <v>0</v>
      </c>
      <c r="L23" s="10">
        <f t="shared" si="1"/>
        <v>287308.12999999995</v>
      </c>
      <c r="M23" s="10">
        <f t="shared" si="1"/>
        <v>0</v>
      </c>
      <c r="N23" s="10">
        <f t="shared" si="1"/>
        <v>0</v>
      </c>
      <c r="O23" s="25">
        <f t="shared" si="1"/>
        <v>0</v>
      </c>
      <c r="P23" s="56"/>
    </row>
    <row r="24" spans="2:16" x14ac:dyDescent="0.25">
      <c r="B24" s="55" t="s">
        <v>41</v>
      </c>
      <c r="C24" s="32" t="s">
        <v>98</v>
      </c>
      <c r="D24" s="10">
        <v>-64832</v>
      </c>
      <c r="E24" s="16">
        <f t="shared" si="0"/>
        <v>0</v>
      </c>
      <c r="F24" s="16">
        <f t="shared" si="0"/>
        <v>0</v>
      </c>
      <c r="G24" s="25">
        <f>IF(0=0,OSRRefF17_7x_0,0)</f>
        <v>0</v>
      </c>
      <c r="H24" s="10">
        <v>63044.33</v>
      </c>
      <c r="I24" s="16"/>
      <c r="J24" s="16"/>
      <c r="K24" s="25">
        <f>IF(0=0,OSRRefJ17_7x_0,0)</f>
        <v>0</v>
      </c>
      <c r="L24" s="10">
        <f t="shared" si="1"/>
        <v>-1787.6699999999983</v>
      </c>
      <c r="M24" s="10">
        <f t="shared" si="1"/>
        <v>0</v>
      </c>
      <c r="N24" s="10">
        <f t="shared" si="1"/>
        <v>0</v>
      </c>
      <c r="O24" s="25">
        <f t="shared" si="1"/>
        <v>0</v>
      </c>
      <c r="P24" s="56"/>
    </row>
    <row r="25" spans="2:16" x14ac:dyDescent="0.25">
      <c r="B25" s="55" t="s">
        <v>7</v>
      </c>
      <c r="C25" s="32" t="s">
        <v>18</v>
      </c>
      <c r="D25" s="10">
        <v>-62810</v>
      </c>
      <c r="E25" s="16">
        <f t="shared" si="0"/>
        <v>0</v>
      </c>
      <c r="F25" s="16">
        <f t="shared" si="0"/>
        <v>0</v>
      </c>
      <c r="G25" s="25">
        <f>IF(0=0,OSRRefF17_8x_0,0)</f>
        <v>0</v>
      </c>
      <c r="H25" s="10">
        <v>59915.040000000001</v>
      </c>
      <c r="I25" s="16"/>
      <c r="J25" s="16"/>
      <c r="K25" s="25">
        <f>IF(0=0,OSRRefJ17_8x_0,0)</f>
        <v>0</v>
      </c>
      <c r="L25" s="10">
        <f t="shared" si="1"/>
        <v>-2894.9599999999991</v>
      </c>
      <c r="M25" s="10">
        <f t="shared" si="1"/>
        <v>0</v>
      </c>
      <c r="N25" s="10">
        <f t="shared" si="1"/>
        <v>0</v>
      </c>
      <c r="O25" s="25">
        <f t="shared" si="1"/>
        <v>0</v>
      </c>
      <c r="P25" s="56"/>
    </row>
    <row r="26" spans="2:16" x14ac:dyDescent="0.25">
      <c r="B26" s="55" t="s">
        <v>99</v>
      </c>
      <c r="C26" s="32" t="s">
        <v>46</v>
      </c>
      <c r="D26" s="10">
        <v>-126338</v>
      </c>
      <c r="E26" s="16">
        <f t="shared" si="0"/>
        <v>0</v>
      </c>
      <c r="F26" s="16">
        <f t="shared" si="0"/>
        <v>0</v>
      </c>
      <c r="G26" s="25">
        <f>IF(0=0,OSRRefF17_9x_0,0)</f>
        <v>0</v>
      </c>
      <c r="H26" s="10">
        <v>166752.9</v>
      </c>
      <c r="I26" s="16"/>
      <c r="J26" s="16"/>
      <c r="K26" s="25">
        <f>IF(0=0,OSRRefJ17_9x_0,0)</f>
        <v>0</v>
      </c>
      <c r="L26" s="10">
        <f t="shared" si="1"/>
        <v>40414.899999999994</v>
      </c>
      <c r="M26" s="10">
        <f t="shared" si="1"/>
        <v>0</v>
      </c>
      <c r="N26" s="10">
        <f t="shared" si="1"/>
        <v>0</v>
      </c>
      <c r="O26" s="25">
        <f t="shared" si="1"/>
        <v>0</v>
      </c>
      <c r="P26" s="56"/>
    </row>
    <row r="27" spans="2:16" x14ac:dyDescent="0.25">
      <c r="B27" s="55" t="s">
        <v>75</v>
      </c>
      <c r="C27" s="32" t="s">
        <v>76</v>
      </c>
      <c r="D27" s="10"/>
      <c r="E27" s="16">
        <f t="shared" si="0"/>
        <v>0</v>
      </c>
      <c r="F27" s="16">
        <f t="shared" si="0"/>
        <v>0</v>
      </c>
      <c r="G27" s="25">
        <f>IF(0=0,OSRRefF17_10x_0,0)</f>
        <v>0</v>
      </c>
      <c r="H27" s="10">
        <v>6585</v>
      </c>
      <c r="I27" s="16"/>
      <c r="J27" s="16"/>
      <c r="K27" s="25">
        <f>IF(0=0,OSRRefJ17_10x_0,0)</f>
        <v>0</v>
      </c>
      <c r="L27" s="10">
        <f t="shared" si="1"/>
        <v>6585</v>
      </c>
      <c r="M27" s="10">
        <f t="shared" si="1"/>
        <v>0</v>
      </c>
      <c r="N27" s="10">
        <f t="shared" si="1"/>
        <v>0</v>
      </c>
      <c r="O27" s="25">
        <f t="shared" si="1"/>
        <v>0</v>
      </c>
      <c r="P27" s="56"/>
    </row>
    <row r="28" spans="2:16" x14ac:dyDescent="0.25">
      <c r="B28" s="55" t="s">
        <v>8</v>
      </c>
      <c r="C28" s="32" t="s">
        <v>50</v>
      </c>
      <c r="D28" s="10">
        <v>-136085</v>
      </c>
      <c r="E28" s="16">
        <f t="shared" si="0"/>
        <v>0</v>
      </c>
      <c r="F28" s="16">
        <f t="shared" si="0"/>
        <v>0</v>
      </c>
      <c r="G28" s="25">
        <f>IF(0=0,OSRRefF17_11x_0,0)</f>
        <v>0</v>
      </c>
      <c r="H28" s="10">
        <v>136306.35</v>
      </c>
      <c r="I28" s="16"/>
      <c r="J28" s="16"/>
      <c r="K28" s="25">
        <f>IF(0=0,OSRRefJ17_11x_0,0)</f>
        <v>0</v>
      </c>
      <c r="L28" s="10">
        <f t="shared" si="1"/>
        <v>221.35000000000582</v>
      </c>
      <c r="M28" s="10">
        <f t="shared" si="1"/>
        <v>0</v>
      </c>
      <c r="N28" s="10">
        <f t="shared" si="1"/>
        <v>0</v>
      </c>
      <c r="O28" s="25">
        <f t="shared" si="1"/>
        <v>0</v>
      </c>
      <c r="P28" s="56"/>
    </row>
    <row r="29" spans="2:16" x14ac:dyDescent="0.25">
      <c r="B29" s="55" t="s">
        <v>93</v>
      </c>
      <c r="C29" s="32" t="s">
        <v>94</v>
      </c>
      <c r="D29" s="10"/>
      <c r="E29" s="16">
        <f t="shared" si="0"/>
        <v>0</v>
      </c>
      <c r="F29" s="16">
        <f t="shared" si="0"/>
        <v>0</v>
      </c>
      <c r="G29" s="25">
        <f>IF(0=0,OSRRefF17_12x_0,0)</f>
        <v>0</v>
      </c>
      <c r="H29" s="10">
        <v>30350</v>
      </c>
      <c r="I29" s="16"/>
      <c r="J29" s="16"/>
      <c r="K29" s="25">
        <f>IF(0=0,OSRRefJ17_12x_0,0)</f>
        <v>0</v>
      </c>
      <c r="L29" s="10">
        <f t="shared" si="1"/>
        <v>30350</v>
      </c>
      <c r="M29" s="10">
        <f t="shared" si="1"/>
        <v>0</v>
      </c>
      <c r="N29" s="10">
        <f t="shared" si="1"/>
        <v>0</v>
      </c>
      <c r="O29" s="25">
        <f t="shared" si="1"/>
        <v>0</v>
      </c>
      <c r="P29" s="56"/>
    </row>
    <row r="30" spans="2:16" x14ac:dyDescent="0.25">
      <c r="B30" s="55" t="s">
        <v>66</v>
      </c>
      <c r="C30" s="32" t="s">
        <v>59</v>
      </c>
      <c r="D30" s="10">
        <v>-708770</v>
      </c>
      <c r="E30" s="16">
        <f t="shared" si="0"/>
        <v>0</v>
      </c>
      <c r="F30" s="16">
        <f t="shared" si="0"/>
        <v>0</v>
      </c>
      <c r="G30" s="25">
        <f>IF(0=0,OSRRefF17_13x_0,0)</f>
        <v>0</v>
      </c>
      <c r="H30" s="10">
        <v>737332.65</v>
      </c>
      <c r="I30" s="16"/>
      <c r="J30" s="16"/>
      <c r="K30" s="25">
        <f>IF(0=0,OSRRefJ17_13x_0,0)</f>
        <v>0</v>
      </c>
      <c r="L30" s="10">
        <f t="shared" si="1"/>
        <v>28562.650000000023</v>
      </c>
      <c r="M30" s="10">
        <f t="shared" si="1"/>
        <v>0</v>
      </c>
      <c r="N30" s="10">
        <f t="shared" si="1"/>
        <v>0</v>
      </c>
      <c r="O30" s="25">
        <f t="shared" si="1"/>
        <v>0</v>
      </c>
      <c r="P30" s="56"/>
    </row>
    <row r="31" spans="2:16" x14ac:dyDescent="0.25">
      <c r="B31" s="55" t="s">
        <v>9</v>
      </c>
      <c r="C31" s="32" t="s">
        <v>67</v>
      </c>
      <c r="D31" s="10">
        <v>-75391</v>
      </c>
      <c r="E31" s="16">
        <f t="shared" si="0"/>
        <v>0</v>
      </c>
      <c r="F31" s="16">
        <f t="shared" si="0"/>
        <v>0</v>
      </c>
      <c r="G31" s="25">
        <f>IF(0=0,OSRRefF17_14x_0,0)</f>
        <v>0</v>
      </c>
      <c r="H31" s="10">
        <v>183496.18</v>
      </c>
      <c r="I31" s="16"/>
      <c r="J31" s="16"/>
      <c r="K31" s="25">
        <f>IF(0=0,OSRRefJ17_14x_0,0)</f>
        <v>0</v>
      </c>
      <c r="L31" s="10">
        <f t="shared" si="1"/>
        <v>108105.18</v>
      </c>
      <c r="M31" s="10">
        <f t="shared" si="1"/>
        <v>0</v>
      </c>
      <c r="N31" s="10">
        <f t="shared" si="1"/>
        <v>0</v>
      </c>
      <c r="O31" s="25">
        <f t="shared" si="1"/>
        <v>0</v>
      </c>
      <c r="P31" s="56"/>
    </row>
    <row r="32" spans="2:16" x14ac:dyDescent="0.25">
      <c r="B32" s="55" t="s">
        <v>68</v>
      </c>
      <c r="C32" s="32" t="s">
        <v>77</v>
      </c>
      <c r="D32" s="10">
        <v>-2630</v>
      </c>
      <c r="E32" s="16">
        <f t="shared" si="0"/>
        <v>0</v>
      </c>
      <c r="F32" s="16">
        <f t="shared" si="0"/>
        <v>0</v>
      </c>
      <c r="G32" s="25">
        <f>IF(0=0,OSRRefF17_15x_0,0)</f>
        <v>0</v>
      </c>
      <c r="H32" s="10">
        <v>63112.13</v>
      </c>
      <c r="I32" s="16"/>
      <c r="J32" s="16"/>
      <c r="K32" s="25">
        <f>IF(0=0,OSRRefJ17_15x_0,0)</f>
        <v>0</v>
      </c>
      <c r="L32" s="10">
        <f t="shared" si="1"/>
        <v>60482.13</v>
      </c>
      <c r="M32" s="10">
        <f t="shared" si="1"/>
        <v>0</v>
      </c>
      <c r="N32" s="10">
        <f t="shared" si="1"/>
        <v>0</v>
      </c>
      <c r="O32" s="25">
        <f t="shared" si="1"/>
        <v>0</v>
      </c>
      <c r="P32" s="56"/>
    </row>
    <row r="33" spans="1:16" x14ac:dyDescent="0.25">
      <c r="A33" s="49"/>
      <c r="B33" s="32"/>
      <c r="C33" s="32"/>
      <c r="D33" s="23"/>
      <c r="E33" s="6"/>
      <c r="F33" s="6"/>
      <c r="G33" s="13"/>
      <c r="H33" s="23"/>
      <c r="I33" s="6"/>
      <c r="J33" s="6"/>
      <c r="K33" s="13"/>
      <c r="L33" s="23"/>
      <c r="M33" s="6"/>
      <c r="N33" s="6"/>
      <c r="O33" s="13"/>
      <c r="P33" s="13"/>
    </row>
    <row r="34" spans="1:16" x14ac:dyDescent="0.25">
      <c r="A34" s="49"/>
      <c r="B34" s="37"/>
      <c r="C34" s="37"/>
      <c r="D34" s="22"/>
      <c r="E34" s="7"/>
      <c r="F34" s="7"/>
      <c r="G34" s="12"/>
      <c r="H34" s="22"/>
      <c r="I34" s="7"/>
      <c r="J34" s="7"/>
      <c r="K34" s="12"/>
      <c r="L34" s="22"/>
      <c r="M34" s="7"/>
      <c r="N34" s="7"/>
      <c r="O34" s="12"/>
      <c r="P34" s="12"/>
    </row>
    <row r="35" spans="1:16" ht="15.75" thickBot="1" x14ac:dyDescent="0.3">
      <c r="A35" s="41"/>
      <c r="B35" s="28"/>
      <c r="C35" s="28" t="s">
        <v>10</v>
      </c>
      <c r="D35" s="35">
        <f>SUM(OSRRefD17x_0)</f>
        <v>-2652741.5</v>
      </c>
      <c r="E35" s="15">
        <f>SUM(OSRRefE17x_0)</f>
        <v>0</v>
      </c>
      <c r="F35" s="15">
        <f>SUM(OSRRefF17x_0)</f>
        <v>0</v>
      </c>
      <c r="G35" s="15">
        <f>SUM(OSRRefG17x_0)</f>
        <v>0</v>
      </c>
      <c r="H35" s="35">
        <f>SUM(OSRRefH17x_0)</f>
        <v>2747724.35</v>
      </c>
      <c r="I35" s="15">
        <f>SUM(OSRRefI17x_0)</f>
        <v>0</v>
      </c>
      <c r="J35" s="38">
        <f>SUM(OSRRefJ17x_0)</f>
        <v>0</v>
      </c>
      <c r="K35" s="36">
        <f>SUM(OSRRefK17x_0)</f>
        <v>0</v>
      </c>
      <c r="L35" s="24">
        <f t="shared" ref="L35:O35" si="2">D35+H35</f>
        <v>94982.850000000093</v>
      </c>
      <c r="M35" s="24">
        <f t="shared" si="2"/>
        <v>0</v>
      </c>
      <c r="N35" s="24">
        <f t="shared" si="2"/>
        <v>0</v>
      </c>
      <c r="O35" s="36">
        <f t="shared" si="2"/>
        <v>0</v>
      </c>
      <c r="P35" s="54"/>
    </row>
    <row r="36" spans="1:16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21"/>
  <sheetViews>
    <sheetView workbookViewId="0">
      <selection activeCell="H20" sqref="H20"/>
    </sheetView>
  </sheetViews>
  <sheetFormatPr baseColWidth="10" defaultColWidth="9.140625" defaultRowHeight="15" x14ac:dyDescent="0.25"/>
  <cols>
    <col min="1" max="1" width="5.28515625" customWidth="1"/>
    <col min="2" max="2" width="13.28515625" customWidth="1"/>
    <col min="3" max="3" width="23.28515625" customWidth="1"/>
    <col min="4" max="15" width="13.28515625" customWidth="1"/>
    <col min="16" max="16" width="30.28515625" customWidth="1"/>
  </cols>
  <sheetData>
    <row r="1" spans="1:16" ht="1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.5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0.25" x14ac:dyDescent="0.3">
      <c r="B6" s="1"/>
      <c r="C6" s="44"/>
      <c r="D6" s="48" t="s">
        <v>25</v>
      </c>
      <c r="E6" s="46">
        <v>2019</v>
      </c>
      <c r="F6" s="5" t="s">
        <v>60</v>
      </c>
      <c r="H6" s="5"/>
      <c r="I6" s="5"/>
      <c r="J6" s="5"/>
      <c r="K6" s="5"/>
      <c r="L6" s="5"/>
      <c r="M6" s="1"/>
      <c r="N6" s="1"/>
      <c r="O6" s="1"/>
    </row>
    <row r="7" spans="1:16" ht="20.25" x14ac:dyDescent="0.3">
      <c r="B7" s="1"/>
      <c r="C7" s="42"/>
      <c r="D7" s="48" t="s">
        <v>52</v>
      </c>
      <c r="E7" s="46" t="str">
        <f>RIGHT("201912",2)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6" ht="23.25" x14ac:dyDescent="0.35">
      <c r="B8" s="1"/>
      <c r="C8" s="1"/>
      <c r="D8" s="4"/>
      <c r="E8" s="1"/>
      <c r="F8" s="26"/>
      <c r="G8" s="34">
        <v>71</v>
      </c>
      <c r="H8" s="34" t="s">
        <v>101</v>
      </c>
      <c r="I8" s="4"/>
      <c r="J8" s="4"/>
      <c r="K8" s="4"/>
      <c r="L8" s="4"/>
      <c r="M8" s="4"/>
      <c r="N8" s="4"/>
      <c r="O8" s="1"/>
    </row>
    <row r="9" spans="1:16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6" ht="15" customHeight="1" x14ac:dyDescent="0.35">
      <c r="B10" s="1"/>
      <c r="C10" s="18"/>
      <c r="D10" s="18"/>
      <c r="E10" s="18"/>
      <c r="F10" s="1"/>
      <c r="I10" s="4"/>
      <c r="J10" s="4"/>
      <c r="K10" s="4"/>
      <c r="L10" s="4"/>
      <c r="M10" s="4"/>
      <c r="N10" s="4"/>
      <c r="O10" s="1"/>
    </row>
    <row r="11" spans="1:16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6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  <c r="P12" s="53"/>
    </row>
    <row r="13" spans="1:16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  <c r="P13" s="9"/>
    </row>
    <row r="14" spans="1:16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  <c r="P14" s="2" t="s">
        <v>48</v>
      </c>
    </row>
    <row r="15" spans="1:16" x14ac:dyDescent="0.25">
      <c r="A15" s="1"/>
      <c r="B15" s="30"/>
      <c r="C15" s="30"/>
      <c r="D15" s="20"/>
      <c r="E15" s="8"/>
      <c r="F15" s="8"/>
      <c r="G15" s="14"/>
      <c r="H15" s="20"/>
      <c r="I15" s="8"/>
      <c r="J15" s="8"/>
      <c r="K15" s="14"/>
      <c r="L15" s="20"/>
      <c r="M15" s="8"/>
      <c r="N15" s="8"/>
      <c r="O15" s="14"/>
      <c r="P15" s="14"/>
    </row>
    <row r="16" spans="1:16" x14ac:dyDescent="0.25">
      <c r="A16" s="1"/>
      <c r="B16" s="33" t="s">
        <v>3</v>
      </c>
      <c r="C16" s="33" t="s">
        <v>47</v>
      </c>
      <c r="D16" s="31"/>
      <c r="E16" s="19"/>
      <c r="F16" s="19"/>
      <c r="G16" s="50"/>
      <c r="H16" s="31"/>
      <c r="I16" s="19"/>
      <c r="J16" s="17"/>
      <c r="K16" s="21"/>
      <c r="L16" s="39"/>
      <c r="M16" s="17"/>
      <c r="N16" s="17"/>
      <c r="O16" s="21"/>
      <c r="P16" s="21"/>
    </row>
    <row r="17" spans="1:16" x14ac:dyDescent="0.25">
      <c r="B17" s="55" t="s">
        <v>110</v>
      </c>
      <c r="C17" s="32" t="s">
        <v>19</v>
      </c>
      <c r="D17" s="10">
        <v>-659803.54</v>
      </c>
      <c r="E17" s="16">
        <f t="shared" ref="E17:F17" si="0">0*(-1)</f>
        <v>0</v>
      </c>
      <c r="F17" s="16">
        <f t="shared" si="0"/>
        <v>0</v>
      </c>
      <c r="G17" s="25">
        <f>IF(0=0,OSRRefF17_0x_0,0)</f>
        <v>0</v>
      </c>
      <c r="H17" s="10">
        <v>621430.02</v>
      </c>
      <c r="I17" s="16"/>
      <c r="J17" s="16"/>
      <c r="K17" s="25">
        <f>IF(0=0,OSRRefJ17_0x_0,0)</f>
        <v>0</v>
      </c>
      <c r="L17" s="10">
        <f t="shared" ref="L17:O17" si="1">D17+H17</f>
        <v>-38373.520000000019</v>
      </c>
      <c r="M17" s="10">
        <f t="shared" si="1"/>
        <v>0</v>
      </c>
      <c r="N17" s="10">
        <f t="shared" si="1"/>
        <v>0</v>
      </c>
      <c r="O17" s="25">
        <f t="shared" si="1"/>
        <v>0</v>
      </c>
      <c r="P17" s="56"/>
    </row>
    <row r="18" spans="1:16" x14ac:dyDescent="0.25">
      <c r="A18" s="49"/>
      <c r="B18" s="32"/>
      <c r="C18" s="32"/>
      <c r="D18" s="23"/>
      <c r="E18" s="6"/>
      <c r="F18" s="6"/>
      <c r="G18" s="13"/>
      <c r="H18" s="23"/>
      <c r="I18" s="6"/>
      <c r="J18" s="6"/>
      <c r="K18" s="13"/>
      <c r="L18" s="23"/>
      <c r="M18" s="6"/>
      <c r="N18" s="6"/>
      <c r="O18" s="13"/>
      <c r="P18" s="13"/>
    </row>
    <row r="19" spans="1:16" x14ac:dyDescent="0.25">
      <c r="A19" s="49"/>
      <c r="B19" s="37"/>
      <c r="C19" s="37"/>
      <c r="D19" s="22"/>
      <c r="E19" s="7"/>
      <c r="F19" s="7"/>
      <c r="G19" s="12"/>
      <c r="H19" s="22"/>
      <c r="I19" s="7"/>
      <c r="J19" s="7"/>
      <c r="K19" s="12"/>
      <c r="L19" s="22"/>
      <c r="M19" s="7"/>
      <c r="N19" s="7"/>
      <c r="O19" s="12"/>
      <c r="P19" s="12"/>
    </row>
    <row r="20" spans="1:16" ht="15.75" thickBot="1" x14ac:dyDescent="0.3">
      <c r="A20" s="41"/>
      <c r="B20" s="28"/>
      <c r="C20" s="28" t="s">
        <v>10</v>
      </c>
      <c r="D20" s="35">
        <f>SUM(OSRRefD17x_0)</f>
        <v>-659803.54</v>
      </c>
      <c r="E20" s="15">
        <f>SUM(OSRRefE17x_0)</f>
        <v>0</v>
      </c>
      <c r="F20" s="15">
        <f>SUM(OSRRefF17x_0)</f>
        <v>0</v>
      </c>
      <c r="G20" s="15">
        <f>SUM(OSRRefG17x_0)</f>
        <v>0</v>
      </c>
      <c r="H20" s="35">
        <f>SUM(OSRRefH17x_0)</f>
        <v>621430.02</v>
      </c>
      <c r="I20" s="15">
        <f>SUM(OSRRefI17x_0)</f>
        <v>0</v>
      </c>
      <c r="J20" s="38">
        <f>SUM(OSRRefJ17x_0)</f>
        <v>0</v>
      </c>
      <c r="K20" s="36">
        <f>SUM(OSRRefK17x_0)</f>
        <v>0</v>
      </c>
      <c r="L20" s="24">
        <f t="shared" ref="L20:O20" si="2">D20+H20</f>
        <v>-38373.520000000019</v>
      </c>
      <c r="M20" s="24">
        <f t="shared" si="2"/>
        <v>0</v>
      </c>
      <c r="N20" s="24">
        <f t="shared" si="2"/>
        <v>0</v>
      </c>
      <c r="O20" s="36">
        <f t="shared" si="2"/>
        <v>0</v>
      </c>
      <c r="P20" s="54"/>
    </row>
    <row r="21" spans="1:16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P20"/>
  <sheetViews>
    <sheetView workbookViewId="0">
      <selection activeCell="K1" sqref="H1:K1048576"/>
    </sheetView>
  </sheetViews>
  <sheetFormatPr baseColWidth="10" defaultColWidth="9.140625" defaultRowHeight="15" x14ac:dyDescent="0.25"/>
  <cols>
    <col min="1" max="1" width="5.28515625" customWidth="1"/>
    <col min="2" max="2" width="13.28515625" customWidth="1"/>
    <col min="3" max="3" width="23.28515625" customWidth="1"/>
    <col min="4" max="15" width="13.28515625" customWidth="1"/>
    <col min="16" max="16" width="30.28515625" customWidth="1"/>
  </cols>
  <sheetData>
    <row r="1" spans="1:16" ht="1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.5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0.25" x14ac:dyDescent="0.3">
      <c r="B6" s="1"/>
      <c r="C6" s="44"/>
      <c r="D6" s="48" t="s">
        <v>25</v>
      </c>
      <c r="E6" s="46">
        <v>2019</v>
      </c>
      <c r="F6" s="5" t="s">
        <v>60</v>
      </c>
      <c r="H6" s="5"/>
      <c r="I6" s="5"/>
      <c r="J6" s="5"/>
      <c r="K6" s="5"/>
      <c r="L6" s="5"/>
      <c r="M6" s="1"/>
      <c r="N6" s="1"/>
      <c r="O6" s="1"/>
    </row>
    <row r="7" spans="1:16" ht="20.25" x14ac:dyDescent="0.3">
      <c r="B7" s="1"/>
      <c r="C7" s="42"/>
      <c r="D7" s="48" t="s">
        <v>52</v>
      </c>
      <c r="E7" s="46" t="str">
        <f>RIGHT("201912",2)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6" ht="23.25" x14ac:dyDescent="0.35">
      <c r="B8" s="1"/>
      <c r="C8" s="1"/>
      <c r="D8" s="4"/>
      <c r="E8" s="1"/>
      <c r="F8" s="26"/>
      <c r="G8" s="34">
        <v>72</v>
      </c>
      <c r="H8" s="34" t="s">
        <v>69</v>
      </c>
      <c r="I8" s="4"/>
      <c r="J8" s="4"/>
      <c r="K8" s="4"/>
      <c r="L8" s="4"/>
      <c r="M8" s="4"/>
      <c r="N8" s="4"/>
      <c r="O8" s="1"/>
    </row>
    <row r="9" spans="1:16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6" ht="15" customHeight="1" x14ac:dyDescent="0.35">
      <c r="B10" s="1"/>
      <c r="C10" s="18"/>
      <c r="D10" s="18"/>
      <c r="E10" s="18"/>
      <c r="F10" s="1"/>
      <c r="I10" s="4"/>
      <c r="J10" s="4"/>
      <c r="K10" s="4"/>
      <c r="L10" s="4"/>
      <c r="M10" s="4"/>
      <c r="N10" s="4"/>
      <c r="O10" s="1"/>
    </row>
    <row r="11" spans="1:16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6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  <c r="P12" s="53"/>
    </row>
    <row r="13" spans="1:16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  <c r="P13" s="9"/>
    </row>
    <row r="14" spans="1:16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  <c r="P14" s="2" t="s">
        <v>48</v>
      </c>
    </row>
    <row r="15" spans="1:16" x14ac:dyDescent="0.25">
      <c r="A15" s="1"/>
      <c r="B15" s="30"/>
      <c r="C15" s="30"/>
      <c r="D15" s="20"/>
      <c r="E15" s="8"/>
      <c r="F15" s="8"/>
      <c r="G15" s="14"/>
      <c r="H15" s="20"/>
      <c r="I15" s="8"/>
      <c r="J15" s="8"/>
      <c r="K15" s="14"/>
      <c r="L15" s="20"/>
      <c r="M15" s="8"/>
      <c r="N15" s="8"/>
      <c r="O15" s="14"/>
      <c r="P15" s="14"/>
    </row>
    <row r="16" spans="1:16" x14ac:dyDescent="0.25">
      <c r="A16" s="1"/>
      <c r="B16" s="33" t="s">
        <v>3</v>
      </c>
      <c r="C16" s="33" t="s">
        <v>47</v>
      </c>
      <c r="D16" s="31"/>
      <c r="E16" s="19"/>
      <c r="F16" s="19"/>
      <c r="G16" s="50"/>
      <c r="H16" s="31"/>
      <c r="I16" s="19"/>
      <c r="J16" s="17"/>
      <c r="K16" s="21"/>
      <c r="L16" s="39"/>
      <c r="M16" s="17"/>
      <c r="N16" s="17"/>
      <c r="O16" s="21"/>
      <c r="P16" s="21"/>
    </row>
    <row r="17" spans="1:16" x14ac:dyDescent="0.25">
      <c r="A17" s="49"/>
      <c r="B17" s="32"/>
      <c r="C17" s="32"/>
      <c r="D17" s="23"/>
      <c r="E17" s="6"/>
      <c r="F17" s="6"/>
      <c r="G17" s="13"/>
      <c r="H17" s="23"/>
      <c r="I17" s="6"/>
      <c r="J17" s="6"/>
      <c r="K17" s="13"/>
      <c r="L17" s="23"/>
      <c r="M17" s="6"/>
      <c r="N17" s="6"/>
      <c r="O17" s="13"/>
      <c r="P17" s="13"/>
    </row>
    <row r="18" spans="1:16" x14ac:dyDescent="0.25">
      <c r="A18" s="49"/>
      <c r="B18" s="37"/>
      <c r="C18" s="37"/>
      <c r="D18" s="22"/>
      <c r="E18" s="7"/>
      <c r="F18" s="7"/>
      <c r="G18" s="12"/>
      <c r="H18" s="22"/>
      <c r="I18" s="7"/>
      <c r="J18" s="7"/>
      <c r="K18" s="12"/>
      <c r="L18" s="22"/>
      <c r="M18" s="7"/>
      <c r="N18" s="7"/>
      <c r="O18" s="12"/>
      <c r="P18" s="12"/>
    </row>
    <row r="19" spans="1:16" ht="15.75" thickBot="1" x14ac:dyDescent="0.3">
      <c r="A19" s="41"/>
      <c r="B19" s="28"/>
      <c r="C19" s="28" t="s">
        <v>10</v>
      </c>
      <c r="D19" s="35">
        <f t="shared" ref="D19:K19" si="0">SUM(0)</f>
        <v>0</v>
      </c>
      <c r="E19" s="15">
        <f t="shared" si="0"/>
        <v>0</v>
      </c>
      <c r="F19" s="15">
        <f t="shared" si="0"/>
        <v>0</v>
      </c>
      <c r="G19" s="15">
        <f t="shared" si="0"/>
        <v>0</v>
      </c>
      <c r="H19" s="35">
        <f t="shared" si="0"/>
        <v>0</v>
      </c>
      <c r="I19" s="15">
        <f t="shared" si="0"/>
        <v>0</v>
      </c>
      <c r="J19" s="38">
        <f t="shared" si="0"/>
        <v>0</v>
      </c>
      <c r="K19" s="36">
        <f t="shared" si="0"/>
        <v>0</v>
      </c>
      <c r="L19" s="24">
        <f t="shared" ref="L19:O19" si="1">D19+H19</f>
        <v>0</v>
      </c>
      <c r="M19" s="24">
        <f t="shared" si="1"/>
        <v>0</v>
      </c>
      <c r="N19" s="24">
        <f t="shared" si="1"/>
        <v>0</v>
      </c>
      <c r="O19" s="36">
        <f t="shared" si="1"/>
        <v>0</v>
      </c>
      <c r="P19" s="54"/>
    </row>
    <row r="20" spans="1:16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20"/>
  <sheetViews>
    <sheetView workbookViewId="0">
      <selection activeCell="K1" sqref="H1:K1048576"/>
    </sheetView>
  </sheetViews>
  <sheetFormatPr baseColWidth="10" defaultColWidth="9.140625" defaultRowHeight="15" x14ac:dyDescent="0.25"/>
  <cols>
    <col min="1" max="1" width="5.28515625" customWidth="1"/>
    <col min="2" max="2" width="13.28515625" customWidth="1"/>
    <col min="3" max="3" width="23.28515625" customWidth="1"/>
    <col min="4" max="15" width="13.28515625" customWidth="1"/>
    <col min="16" max="16" width="30.28515625" customWidth="1"/>
  </cols>
  <sheetData>
    <row r="1" spans="1:16" ht="1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.5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0.25" x14ac:dyDescent="0.3">
      <c r="B6" s="1"/>
      <c r="C6" s="44"/>
      <c r="D6" s="48" t="s">
        <v>25</v>
      </c>
      <c r="E6" s="46">
        <v>2019</v>
      </c>
      <c r="F6" s="5" t="s">
        <v>60</v>
      </c>
      <c r="H6" s="5"/>
      <c r="I6" s="5"/>
      <c r="J6" s="5"/>
      <c r="K6" s="5"/>
      <c r="L6" s="5"/>
      <c r="M6" s="1"/>
      <c r="N6" s="1"/>
      <c r="O6" s="1"/>
    </row>
    <row r="7" spans="1:16" ht="20.25" x14ac:dyDescent="0.3">
      <c r="B7" s="1"/>
      <c r="C7" s="42"/>
      <c r="D7" s="48" t="s">
        <v>52</v>
      </c>
      <c r="E7" s="46" t="str">
        <f>RIGHT("201912",2)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6" ht="23.25" x14ac:dyDescent="0.35">
      <c r="B8" s="1"/>
      <c r="C8" s="1"/>
      <c r="D8" s="4"/>
      <c r="E8" s="1"/>
      <c r="F8" s="26"/>
      <c r="G8" s="34">
        <v>80</v>
      </c>
      <c r="H8" s="34" t="s">
        <v>24</v>
      </c>
      <c r="I8" s="4"/>
      <c r="J8" s="4"/>
      <c r="K8" s="4"/>
      <c r="L8" s="4"/>
      <c r="M8" s="4"/>
      <c r="N8" s="4"/>
      <c r="O8" s="1"/>
    </row>
    <row r="9" spans="1:16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6" ht="15" customHeight="1" x14ac:dyDescent="0.35">
      <c r="B10" s="1"/>
      <c r="C10" s="18"/>
      <c r="D10" s="18"/>
      <c r="E10" s="18"/>
      <c r="F10" s="1"/>
      <c r="I10" s="4"/>
      <c r="J10" s="4"/>
      <c r="K10" s="4"/>
      <c r="L10" s="4"/>
      <c r="M10" s="4"/>
      <c r="N10" s="4"/>
      <c r="O10" s="1"/>
    </row>
    <row r="11" spans="1:16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6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  <c r="P12" s="53"/>
    </row>
    <row r="13" spans="1:16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  <c r="P13" s="9"/>
    </row>
    <row r="14" spans="1:16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  <c r="P14" s="2" t="s">
        <v>48</v>
      </c>
    </row>
    <row r="15" spans="1:16" x14ac:dyDescent="0.25">
      <c r="A15" s="1"/>
      <c r="B15" s="30"/>
      <c r="C15" s="30"/>
      <c r="D15" s="20"/>
      <c r="E15" s="8"/>
      <c r="F15" s="8"/>
      <c r="G15" s="14"/>
      <c r="H15" s="20"/>
      <c r="I15" s="8"/>
      <c r="J15" s="8"/>
      <c r="K15" s="14"/>
      <c r="L15" s="20"/>
      <c r="M15" s="8"/>
      <c r="N15" s="8"/>
      <c r="O15" s="14"/>
      <c r="P15" s="14"/>
    </row>
    <row r="16" spans="1:16" x14ac:dyDescent="0.25">
      <c r="A16" s="1"/>
      <c r="B16" s="33" t="s">
        <v>3</v>
      </c>
      <c r="C16" s="33" t="s">
        <v>47</v>
      </c>
      <c r="D16" s="31"/>
      <c r="E16" s="19"/>
      <c r="F16" s="19"/>
      <c r="G16" s="50"/>
      <c r="H16" s="31"/>
      <c r="I16" s="19"/>
      <c r="J16" s="17"/>
      <c r="K16" s="21"/>
      <c r="L16" s="39"/>
      <c r="M16" s="17"/>
      <c r="N16" s="17"/>
      <c r="O16" s="21"/>
      <c r="P16" s="21"/>
    </row>
    <row r="17" spans="1:16" x14ac:dyDescent="0.25">
      <c r="A17" s="49"/>
      <c r="B17" s="32"/>
      <c r="C17" s="32"/>
      <c r="D17" s="23"/>
      <c r="E17" s="6"/>
      <c r="F17" s="6"/>
      <c r="G17" s="13"/>
      <c r="H17" s="23"/>
      <c r="I17" s="6"/>
      <c r="J17" s="6"/>
      <c r="K17" s="13"/>
      <c r="L17" s="23"/>
      <c r="M17" s="6"/>
      <c r="N17" s="6"/>
      <c r="O17" s="13"/>
      <c r="P17" s="13"/>
    </row>
    <row r="18" spans="1:16" x14ac:dyDescent="0.25">
      <c r="A18" s="49"/>
      <c r="B18" s="37"/>
      <c r="C18" s="37"/>
      <c r="D18" s="22"/>
      <c r="E18" s="7"/>
      <c r="F18" s="7"/>
      <c r="G18" s="12"/>
      <c r="H18" s="22"/>
      <c r="I18" s="7"/>
      <c r="J18" s="7"/>
      <c r="K18" s="12"/>
      <c r="L18" s="22"/>
      <c r="M18" s="7"/>
      <c r="N18" s="7"/>
      <c r="O18" s="12"/>
      <c r="P18" s="12"/>
    </row>
    <row r="19" spans="1:16" ht="15.75" thickBot="1" x14ac:dyDescent="0.3">
      <c r="A19" s="41"/>
      <c r="B19" s="28"/>
      <c r="C19" s="28" t="s">
        <v>10</v>
      </c>
      <c r="D19" s="35">
        <f t="shared" ref="D19:K19" si="0">SUM(0)</f>
        <v>0</v>
      </c>
      <c r="E19" s="15">
        <f t="shared" si="0"/>
        <v>0</v>
      </c>
      <c r="F19" s="15">
        <f t="shared" si="0"/>
        <v>0</v>
      </c>
      <c r="G19" s="15">
        <f t="shared" si="0"/>
        <v>0</v>
      </c>
      <c r="H19" s="35">
        <f t="shared" si="0"/>
        <v>0</v>
      </c>
      <c r="I19" s="15">
        <f t="shared" si="0"/>
        <v>0</v>
      </c>
      <c r="J19" s="38">
        <f t="shared" si="0"/>
        <v>0</v>
      </c>
      <c r="K19" s="36">
        <f t="shared" si="0"/>
        <v>0</v>
      </c>
      <c r="L19" s="24">
        <f t="shared" ref="L19:O19" si="1">D19+H19</f>
        <v>0</v>
      </c>
      <c r="M19" s="24">
        <f t="shared" si="1"/>
        <v>0</v>
      </c>
      <c r="N19" s="24">
        <f t="shared" si="1"/>
        <v>0</v>
      </c>
      <c r="O19" s="36">
        <f t="shared" si="1"/>
        <v>0</v>
      </c>
      <c r="P19" s="54"/>
    </row>
    <row r="20" spans="1:16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21"/>
  <sheetViews>
    <sheetView workbookViewId="0">
      <selection activeCell="K1" sqref="H1:K1048576"/>
    </sheetView>
  </sheetViews>
  <sheetFormatPr baseColWidth="10" defaultColWidth="9.140625" defaultRowHeight="15" x14ac:dyDescent="0.25"/>
  <cols>
    <col min="1" max="1" width="5.28515625" customWidth="1"/>
    <col min="2" max="2" width="13.28515625" customWidth="1"/>
    <col min="3" max="3" width="23.28515625" customWidth="1"/>
    <col min="4" max="15" width="13.28515625" customWidth="1"/>
    <col min="16" max="16" width="30.28515625" customWidth="1"/>
  </cols>
  <sheetData>
    <row r="1" spans="1:16" ht="1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.5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0.25" x14ac:dyDescent="0.3">
      <c r="B6" s="1"/>
      <c r="C6" s="44"/>
      <c r="D6" s="48" t="s">
        <v>25</v>
      </c>
      <c r="E6" s="46" t="e">
        <f ca="1">_xll.OneStop.ReportPlayer.OSRFunctions.OSRGet("DimPeriod","Year")</f>
        <v>#NAME?</v>
      </c>
      <c r="F6" s="5" t="e">
        <f ca="1">_xll.OneStop.ReportPlayer.OSRFunctions.OSRGet("DimEntity","EntityName")</f>
        <v>#NAME?</v>
      </c>
      <c r="H6" s="5"/>
      <c r="I6" s="5"/>
      <c r="J6" s="5"/>
      <c r="K6" s="5"/>
      <c r="L6" s="5"/>
      <c r="M6" s="1"/>
      <c r="N6" s="1"/>
      <c r="O6" s="1"/>
    </row>
    <row r="7" spans="1:16" ht="20.25" x14ac:dyDescent="0.3">
      <c r="B7" s="1"/>
      <c r="C7" s="42"/>
      <c r="D7" s="48" t="s">
        <v>52</v>
      </c>
      <c r="E7" s="46" t="e">
        <f ca="1">RIGHT(_xll.OneStop.ReportPlayer.OSRFunctions.OSRPar("Period"),2)</f>
        <v>#NAME?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6" ht="23.25" x14ac:dyDescent="0.35">
      <c r="B8" s="1"/>
      <c r="C8" s="1"/>
      <c r="D8" s="4"/>
      <c r="E8" s="1"/>
      <c r="F8" s="26"/>
      <c r="G8" s="34" t="e">
        <f ca="1">_xll.OneStop.ReportPlayer.OSRFunctions.OSRGet("Seg1","SegValue")</f>
        <v>#NAME?</v>
      </c>
      <c r="H8" s="34" t="e">
        <f ca="1">_xll.OneStop.ReportPlayer.OSRFunctions.OSRGet("Seg1","SegValue Description")</f>
        <v>#NAME?</v>
      </c>
      <c r="I8" s="4"/>
      <c r="J8" s="4"/>
      <c r="K8" s="4"/>
      <c r="L8" s="4"/>
      <c r="M8" s="4"/>
      <c r="N8" s="4"/>
      <c r="O8" s="1"/>
    </row>
    <row r="9" spans="1:16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6" ht="15" customHeight="1" x14ac:dyDescent="0.35">
      <c r="B10" s="1"/>
      <c r="C10" s="18"/>
      <c r="D10" s="18"/>
      <c r="E10" s="18"/>
      <c r="F10" s="1"/>
      <c r="I10" s="4"/>
      <c r="J10" s="4"/>
      <c r="K10" s="4"/>
      <c r="L10" s="4"/>
      <c r="M10" s="4"/>
      <c r="N10" s="4"/>
      <c r="O10" s="1"/>
    </row>
    <row r="11" spans="1:16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6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  <c r="P12" s="53"/>
    </row>
    <row r="13" spans="1:16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  <c r="P13" s="9"/>
    </row>
    <row r="14" spans="1:16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  <c r="P14" s="2" t="s">
        <v>48</v>
      </c>
    </row>
    <row r="15" spans="1:16" x14ac:dyDescent="0.25">
      <c r="A15" s="1"/>
      <c r="B15" s="30"/>
      <c r="C15" s="30"/>
      <c r="D15" s="20"/>
      <c r="E15" s="8"/>
      <c r="F15" s="8"/>
      <c r="G15" s="14"/>
      <c r="H15" s="20"/>
      <c r="I15" s="8"/>
      <c r="J15" s="8"/>
      <c r="K15" s="14"/>
      <c r="L15" s="20"/>
      <c r="M15" s="8"/>
      <c r="N15" s="8"/>
      <c r="O15" s="14"/>
      <c r="P15" s="14"/>
    </row>
    <row r="16" spans="1:16" x14ac:dyDescent="0.25">
      <c r="A16" s="1"/>
      <c r="B16" s="33" t="s">
        <v>3</v>
      </c>
      <c r="C16" s="33" t="s">
        <v>47</v>
      </c>
      <c r="D16" s="31"/>
      <c r="E16" s="19"/>
      <c r="F16" s="19"/>
      <c r="G16" s="50"/>
      <c r="H16" s="31"/>
      <c r="I16" s="19"/>
      <c r="J16" s="17"/>
      <c r="K16" s="21"/>
      <c r="L16" s="39"/>
      <c r="M16" s="17"/>
      <c r="N16" s="17"/>
      <c r="O16" s="21"/>
      <c r="P16" s="21"/>
    </row>
    <row r="17" spans="1:16" x14ac:dyDescent="0.25">
      <c r="B17" s="55" t="e">
        <f ca="1">_xll.OneStop.ReportPlayer.OSRFunctions.OSRGet("Seg2","SegValue")</f>
        <v>#NAME?</v>
      </c>
      <c r="C17" s="32" t="e">
        <f ca="1">_xll.OneStop.ReportPlayer.OSRFunctions.OSRGet("Seg2","SegValue Description")</f>
        <v>#NAME?</v>
      </c>
      <c r="D17" s="10" t="e">
        <f ca="1">_xll.OneStop.ReportPlayer.OSRFunctions.OSRGet("FactJournalTransactionLine","Amount")</f>
        <v>#NAME?</v>
      </c>
      <c r="E17" s="16" t="e">
        <f ca="1">_xll.OneStop.ReportPlayer.OSRFunctions.OSRGet("FactGLBudget","BudgetAmount")*(-1)</f>
        <v>#NAME?</v>
      </c>
      <c r="F17" s="16" t="e">
        <f ca="1">_xll.OneStop.ReportPlayer.OSRFunctions.OSRGet("FactGLBudget","BudgetAmount")*(-1)</f>
        <v>#NAME?</v>
      </c>
      <c r="G17" s="25" t="e">
        <f ca="1">IF(_xll.OneStop.ReportPlayer.OSRFunctions.OSRGet("FactBudgetTrans","BudgetAmount")=0,_xll.OneStop.ReportPlayer.OSRFunctions.OSRRef(F17),_xll.OneStop.ReportPlayer.OSRFunctions.OSRGet("FactBudgetTrans","BudgetAmount"))</f>
        <v>#NAME?</v>
      </c>
      <c r="H17" s="10" t="e">
        <f ca="1">_xll.OneStop.ReportPlayer.OSRFunctions.OSRGet("FactJournalTransactionLine","Amount")</f>
        <v>#NAME?</v>
      </c>
      <c r="I17" s="16" t="e">
        <f ca="1">_xll.OneStop.ReportPlayer.OSRFunctions.OSRGet("FactGLBudget","BudgetAmount")</f>
        <v>#NAME?</v>
      </c>
      <c r="J17" s="16" t="e">
        <f ca="1">_xll.OneStop.ReportPlayer.OSRFunctions.OSRGet("FactGLBudget","BudgetAmount")</f>
        <v>#NAME?</v>
      </c>
      <c r="K17" s="25" t="e">
        <f ca="1">IF(_xll.OneStop.ReportPlayer.OSRFunctions.OSRGet("FactBudgetTrans","BudgetAmount")=0,_xll.OneStop.ReportPlayer.OSRFunctions.OSRRef(J17),_xll.OneStop.ReportPlayer.OSRFunctions.OSRGet("FactBudgetTrans","BudgetAmount"))</f>
        <v>#NAME?</v>
      </c>
      <c r="L17" s="10" t="e">
        <f t="shared" ref="L17:O17" ca="1" si="0">D17+H17</f>
        <v>#NAME?</v>
      </c>
      <c r="M17" s="10" t="e">
        <f t="shared" ca="1" si="0"/>
        <v>#NAME?</v>
      </c>
      <c r="N17" s="10" t="e">
        <f t="shared" ca="1" si="0"/>
        <v>#NAME?</v>
      </c>
      <c r="O17" s="25" t="e">
        <f t="shared" ca="1" si="0"/>
        <v>#NAME?</v>
      </c>
      <c r="P17" s="56" t="e">
        <f ca="1">_xll.OneStop.ReportPlayer.OSRFunctions.OSRGet("FactBudgetTrans","text")</f>
        <v>#NAME?</v>
      </c>
    </row>
    <row r="18" spans="1:16" x14ac:dyDescent="0.25">
      <c r="A18" s="49"/>
      <c r="B18" s="32"/>
      <c r="C18" s="32"/>
      <c r="D18" s="23"/>
      <c r="E18" s="6"/>
      <c r="F18" s="6"/>
      <c r="G18" s="13"/>
      <c r="H18" s="23"/>
      <c r="I18" s="6"/>
      <c r="J18" s="6"/>
      <c r="K18" s="13"/>
      <c r="L18" s="23"/>
      <c r="M18" s="6"/>
      <c r="N18" s="6"/>
      <c r="O18" s="13"/>
      <c r="P18" s="13"/>
    </row>
    <row r="19" spans="1:16" x14ac:dyDescent="0.25">
      <c r="A19" s="49"/>
      <c r="B19" s="37"/>
      <c r="C19" s="37"/>
      <c r="D19" s="22"/>
      <c r="E19" s="7"/>
      <c r="F19" s="7"/>
      <c r="G19" s="12"/>
      <c r="H19" s="22"/>
      <c r="I19" s="7"/>
      <c r="J19" s="7"/>
      <c r="K19" s="12"/>
      <c r="L19" s="22"/>
      <c r="M19" s="7"/>
      <c r="N19" s="7"/>
      <c r="O19" s="12"/>
      <c r="P19" s="12"/>
    </row>
    <row r="20" spans="1:16" ht="15.75" thickBot="1" x14ac:dyDescent="0.3">
      <c r="A20" s="41"/>
      <c r="B20" s="28"/>
      <c r="C20" s="28" t="s">
        <v>10</v>
      </c>
      <c r="D20" s="35" t="e">
        <f ca="1">SUM(_xll.OneStop.ReportPlayer.OSRFunctions.OSRRef(D17))</f>
        <v>#NAME?</v>
      </c>
      <c r="E20" s="15" t="e">
        <f ca="1">SUM(_xll.OneStop.ReportPlayer.OSRFunctions.OSRRef(E17))</f>
        <v>#NAME?</v>
      </c>
      <c r="F20" s="15" t="e">
        <f ca="1">SUM(_xll.OneStop.ReportPlayer.OSRFunctions.OSRRef(F17))</f>
        <v>#NAME?</v>
      </c>
      <c r="G20" s="15" t="e">
        <f ca="1">SUM(_xll.OneStop.ReportPlayer.OSRFunctions.OSRRef(G17))</f>
        <v>#NAME?</v>
      </c>
      <c r="H20" s="35" t="e">
        <f ca="1">SUM(_xll.OneStop.ReportPlayer.OSRFunctions.OSRRef(H17))</f>
        <v>#NAME?</v>
      </c>
      <c r="I20" s="15" t="e">
        <f ca="1">SUM(_xll.OneStop.ReportPlayer.OSRFunctions.OSRRef(I17))</f>
        <v>#NAME?</v>
      </c>
      <c r="J20" s="38" t="e">
        <f ca="1">SUM(_xll.OneStop.ReportPlayer.OSRFunctions.OSRRef(J17))</f>
        <v>#NAME?</v>
      </c>
      <c r="K20" s="36" t="e">
        <f ca="1">SUM(_xll.OneStop.ReportPlayer.OSRFunctions.OSRRef(K17))</f>
        <v>#NAME?</v>
      </c>
      <c r="L20" s="24" t="e">
        <f t="shared" ref="L20:O20" ca="1" si="1">D20+H20</f>
        <v>#NAME?</v>
      </c>
      <c r="M20" s="24" t="e">
        <f t="shared" ca="1" si="1"/>
        <v>#NAME?</v>
      </c>
      <c r="N20" s="24" t="e">
        <f t="shared" ca="1" si="1"/>
        <v>#NAME?</v>
      </c>
      <c r="O20" s="36" t="e">
        <f t="shared" ca="1" si="1"/>
        <v>#NAME?</v>
      </c>
      <c r="P20" s="54"/>
    </row>
    <row r="21" spans="1:16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P21"/>
  <sheetViews>
    <sheetView workbookViewId="0">
      <selection activeCell="K1" sqref="H1:K1048576"/>
    </sheetView>
  </sheetViews>
  <sheetFormatPr baseColWidth="10" defaultColWidth="9.140625" defaultRowHeight="15" x14ac:dyDescent="0.25"/>
  <cols>
    <col min="1" max="1" width="5.28515625" customWidth="1"/>
    <col min="2" max="2" width="13.28515625" customWidth="1"/>
    <col min="3" max="3" width="23.28515625" customWidth="1"/>
    <col min="4" max="15" width="13.28515625" customWidth="1"/>
    <col min="16" max="16" width="30.28515625" customWidth="1"/>
  </cols>
  <sheetData>
    <row r="1" spans="1:16" ht="1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.5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0.25" x14ac:dyDescent="0.3">
      <c r="B6" s="1"/>
      <c r="C6" s="44"/>
      <c r="D6" s="48" t="s">
        <v>25</v>
      </c>
      <c r="E6" s="46" t="e">
        <f ca="1">_xll.OneStop.ReportPlayer.OSRFunctions.OSRGet("DimPeriod","Year")</f>
        <v>#NAME?</v>
      </c>
      <c r="F6" s="5" t="e">
        <f ca="1">_xll.OneStop.ReportPlayer.OSRFunctions.OSRGet("DimEntity","EntityName")</f>
        <v>#NAME?</v>
      </c>
      <c r="H6" s="5"/>
      <c r="I6" s="5"/>
      <c r="J6" s="5"/>
      <c r="K6" s="5"/>
      <c r="L6" s="5"/>
      <c r="M6" s="1"/>
      <c r="N6" s="1"/>
      <c r="O6" s="1"/>
    </row>
    <row r="7" spans="1:16" ht="20.25" x14ac:dyDescent="0.3">
      <c r="B7" s="1"/>
      <c r="C7" s="42"/>
      <c r="D7" s="48" t="s">
        <v>52</v>
      </c>
      <c r="E7" s="46" t="e">
        <f ca="1">RIGHT(_xll.OneStop.ReportPlayer.OSRFunctions.OSRPar("Period"),2)</f>
        <v>#NAME?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6" ht="23.25" x14ac:dyDescent="0.35">
      <c r="B8" s="1"/>
      <c r="C8" s="1"/>
      <c r="D8" s="4"/>
      <c r="E8" s="1"/>
      <c r="F8" s="26"/>
      <c r="G8" s="34" t="e">
        <f ca="1">_xll.OneStop.ReportPlayer.OSRFunctions.OSRGet("Seg1","SegValue")</f>
        <v>#NAME?</v>
      </c>
      <c r="H8" s="34" t="e">
        <f ca="1">_xll.OneStop.ReportPlayer.OSRFunctions.OSRGet("Seg1","SegValue Description")</f>
        <v>#NAME?</v>
      </c>
      <c r="I8" s="4"/>
      <c r="J8" s="4"/>
      <c r="K8" s="4"/>
      <c r="L8" s="4"/>
      <c r="M8" s="4"/>
      <c r="N8" s="4"/>
      <c r="O8" s="1"/>
    </row>
    <row r="9" spans="1:16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6" ht="15" customHeight="1" x14ac:dyDescent="0.35">
      <c r="B10" s="1"/>
      <c r="C10" s="18"/>
      <c r="D10" s="18"/>
      <c r="E10" s="18"/>
      <c r="F10" s="1"/>
      <c r="I10" s="4"/>
      <c r="J10" s="4"/>
      <c r="K10" s="4"/>
      <c r="L10" s="4"/>
      <c r="M10" s="4"/>
      <c r="N10" s="4"/>
      <c r="O10" s="1"/>
    </row>
    <row r="11" spans="1:16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6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  <c r="P12" s="53"/>
    </row>
    <row r="13" spans="1:16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  <c r="P13" s="9"/>
    </row>
    <row r="14" spans="1:16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  <c r="P14" s="2" t="s">
        <v>48</v>
      </c>
    </row>
    <row r="15" spans="1:16" x14ac:dyDescent="0.25">
      <c r="A15" s="1"/>
      <c r="B15" s="30"/>
      <c r="C15" s="30"/>
      <c r="D15" s="20"/>
      <c r="E15" s="8"/>
      <c r="F15" s="8"/>
      <c r="G15" s="14"/>
      <c r="H15" s="20"/>
      <c r="I15" s="8"/>
      <c r="J15" s="8"/>
      <c r="K15" s="14"/>
      <c r="L15" s="20"/>
      <c r="M15" s="8"/>
      <c r="N15" s="8"/>
      <c r="O15" s="14"/>
      <c r="P15" s="14"/>
    </row>
    <row r="16" spans="1:16" x14ac:dyDescent="0.25">
      <c r="A16" s="1"/>
      <c r="B16" s="33" t="s">
        <v>3</v>
      </c>
      <c r="C16" s="33" t="s">
        <v>47</v>
      </c>
      <c r="D16" s="31"/>
      <c r="E16" s="19"/>
      <c r="F16" s="19"/>
      <c r="G16" s="50"/>
      <c r="H16" s="31"/>
      <c r="I16" s="19"/>
      <c r="J16" s="17"/>
      <c r="K16" s="21"/>
      <c r="L16" s="39"/>
      <c r="M16" s="17"/>
      <c r="N16" s="17"/>
      <c r="O16" s="21"/>
      <c r="P16" s="21"/>
    </row>
    <row r="17" spans="1:16" x14ac:dyDescent="0.25">
      <c r="B17" s="55" t="e">
        <f ca="1">_xll.OneStop.ReportPlayer.OSRFunctions.OSRGet("Seg2","SegValue")</f>
        <v>#NAME?</v>
      </c>
      <c r="C17" s="32" t="e">
        <f ca="1">_xll.OneStop.ReportPlayer.OSRFunctions.OSRGet("Seg2","SegValue Description")</f>
        <v>#NAME?</v>
      </c>
      <c r="D17" s="10" t="e">
        <f ca="1">_xll.OneStop.ReportPlayer.OSRFunctions.OSRGet("FactJournalTransactionLine","Amount")</f>
        <v>#NAME?</v>
      </c>
      <c r="E17" s="16" t="e">
        <f ca="1">_xll.OneStop.ReportPlayer.OSRFunctions.OSRGet("FactGLBudget","BudgetAmount")*(-1)</f>
        <v>#NAME?</v>
      </c>
      <c r="F17" s="16" t="e">
        <f ca="1">_xll.OneStop.ReportPlayer.OSRFunctions.OSRGet("FactGLBudget","BudgetAmount")*(-1)</f>
        <v>#NAME?</v>
      </c>
      <c r="G17" s="25" t="e">
        <f ca="1">IF(_xll.OneStop.ReportPlayer.OSRFunctions.OSRGet("FactBudgetTrans","BudgetAmount")=0,_xll.OneStop.ReportPlayer.OSRFunctions.OSRRef(F17),_xll.OneStop.ReportPlayer.OSRFunctions.OSRGet("FactBudgetTrans","BudgetAmount"))</f>
        <v>#NAME?</v>
      </c>
      <c r="H17" s="10" t="e">
        <f ca="1">_xll.OneStop.ReportPlayer.OSRFunctions.OSRGet("FactJournalTransactionLine","Amount")</f>
        <v>#NAME?</v>
      </c>
      <c r="I17" s="16" t="e">
        <f ca="1">_xll.OneStop.ReportPlayer.OSRFunctions.OSRGet("FactGLBudget","BudgetAmount")</f>
        <v>#NAME?</v>
      </c>
      <c r="J17" s="16" t="e">
        <f ca="1">_xll.OneStop.ReportPlayer.OSRFunctions.OSRGet("FactGLBudget","BudgetAmount")</f>
        <v>#NAME?</v>
      </c>
      <c r="K17" s="25" t="e">
        <f ca="1">IF(_xll.OneStop.ReportPlayer.OSRFunctions.OSRGet("FactBudgetTrans","BudgetAmount")=0,_xll.OneStop.ReportPlayer.OSRFunctions.OSRRef(J17),_xll.OneStop.ReportPlayer.OSRFunctions.OSRGet("FactBudgetTrans","BudgetAmount"))</f>
        <v>#NAME?</v>
      </c>
      <c r="L17" s="10" t="e">
        <f t="shared" ref="L17:O17" ca="1" si="0">D17+H17</f>
        <v>#NAME?</v>
      </c>
      <c r="M17" s="10" t="e">
        <f t="shared" ca="1" si="0"/>
        <v>#NAME?</v>
      </c>
      <c r="N17" s="10" t="e">
        <f t="shared" ca="1" si="0"/>
        <v>#NAME?</v>
      </c>
      <c r="O17" s="25" t="e">
        <f t="shared" ca="1" si="0"/>
        <v>#NAME?</v>
      </c>
      <c r="P17" s="56" t="e">
        <f ca="1">_xll.OneStop.ReportPlayer.OSRFunctions.OSRGet("FactBudgetTrans","text")</f>
        <v>#NAME?</v>
      </c>
    </row>
    <row r="18" spans="1:16" x14ac:dyDescent="0.25">
      <c r="A18" s="49"/>
      <c r="B18" s="32"/>
      <c r="C18" s="32"/>
      <c r="D18" s="23"/>
      <c r="E18" s="6"/>
      <c r="F18" s="6"/>
      <c r="G18" s="13"/>
      <c r="H18" s="23"/>
      <c r="I18" s="6"/>
      <c r="J18" s="6"/>
      <c r="K18" s="13"/>
      <c r="L18" s="23"/>
      <c r="M18" s="6"/>
      <c r="N18" s="6"/>
      <c r="O18" s="13"/>
      <c r="P18" s="13"/>
    </row>
    <row r="19" spans="1:16" x14ac:dyDescent="0.25">
      <c r="A19" s="49"/>
      <c r="B19" s="37"/>
      <c r="C19" s="37"/>
      <c r="D19" s="22"/>
      <c r="E19" s="7"/>
      <c r="F19" s="7"/>
      <c r="G19" s="12"/>
      <c r="H19" s="22"/>
      <c r="I19" s="7"/>
      <c r="J19" s="7"/>
      <c r="K19" s="12"/>
      <c r="L19" s="22"/>
      <c r="M19" s="7"/>
      <c r="N19" s="7"/>
      <c r="O19" s="12"/>
      <c r="P19" s="12"/>
    </row>
    <row r="20" spans="1:16" ht="15.75" thickBot="1" x14ac:dyDescent="0.3">
      <c r="A20" s="41"/>
      <c r="B20" s="28"/>
      <c r="C20" s="28" t="s">
        <v>10</v>
      </c>
      <c r="D20" s="35" t="e">
        <f ca="1">SUM(_xll.OneStop.ReportPlayer.OSRFunctions.OSRRef(D17))</f>
        <v>#NAME?</v>
      </c>
      <c r="E20" s="15" t="e">
        <f ca="1">SUM(_xll.OneStop.ReportPlayer.OSRFunctions.OSRRef(E17))</f>
        <v>#NAME?</v>
      </c>
      <c r="F20" s="15" t="e">
        <f ca="1">SUM(_xll.OneStop.ReportPlayer.OSRFunctions.OSRRef(F17))</f>
        <v>#NAME?</v>
      </c>
      <c r="G20" s="15" t="e">
        <f ca="1">SUM(_xll.OneStop.ReportPlayer.OSRFunctions.OSRRef(G17))</f>
        <v>#NAME?</v>
      </c>
      <c r="H20" s="35" t="e">
        <f ca="1">SUM(_xll.OneStop.ReportPlayer.OSRFunctions.OSRRef(H17))</f>
        <v>#NAME?</v>
      </c>
      <c r="I20" s="15" t="e">
        <f ca="1">SUM(_xll.OneStop.ReportPlayer.OSRFunctions.OSRRef(I17))</f>
        <v>#NAME?</v>
      </c>
      <c r="J20" s="38" t="e">
        <f ca="1">SUM(_xll.OneStop.ReportPlayer.OSRFunctions.OSRRef(J17))</f>
        <v>#NAME?</v>
      </c>
      <c r="K20" s="36" t="e">
        <f ca="1">SUM(_xll.OneStop.ReportPlayer.OSRFunctions.OSRRef(K17))</f>
        <v>#NAME?</v>
      </c>
      <c r="L20" s="24" t="e">
        <f t="shared" ref="L20:O20" ca="1" si="1">D20+H20</f>
        <v>#NAME?</v>
      </c>
      <c r="M20" s="24" t="e">
        <f t="shared" ca="1" si="1"/>
        <v>#NAME?</v>
      </c>
      <c r="N20" s="24" t="e">
        <f t="shared" ca="1" si="1"/>
        <v>#NAME?</v>
      </c>
      <c r="O20" s="36" t="e">
        <f t="shared" ca="1" si="1"/>
        <v>#NAME?</v>
      </c>
      <c r="P20" s="54"/>
    </row>
    <row r="21" spans="1:16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P21"/>
  <sheetViews>
    <sheetView workbookViewId="0"/>
  </sheetViews>
  <sheetFormatPr baseColWidth="10" defaultColWidth="9.140625" defaultRowHeight="15" x14ac:dyDescent="0.25"/>
  <cols>
    <col min="1" max="1" width="5.28515625" customWidth="1"/>
    <col min="2" max="2" width="13.28515625" customWidth="1"/>
    <col min="3" max="3" width="23.28515625" customWidth="1"/>
    <col min="4" max="15" width="13.28515625" customWidth="1"/>
    <col min="16" max="16" width="30.28515625" customWidth="1"/>
  </cols>
  <sheetData>
    <row r="1" spans="1:16" ht="1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.5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0.25" x14ac:dyDescent="0.3">
      <c r="B6" s="1"/>
      <c r="C6" s="44"/>
      <c r="D6" s="48" t="s">
        <v>25</v>
      </c>
      <c r="E6" s="46" t="e">
        <f ca="1">_xll.OneStop.ReportPlayer.OSRFunctions.OSRGet("DimPeriod","Year")</f>
        <v>#NAME?</v>
      </c>
      <c r="F6" s="5" t="e">
        <f ca="1">_xll.OneStop.ReportPlayer.OSRFunctions.OSRGet("DimEntity","EntityName")</f>
        <v>#NAME?</v>
      </c>
      <c r="H6" s="5"/>
      <c r="I6" s="5"/>
      <c r="J6" s="5"/>
      <c r="K6" s="5"/>
      <c r="L6" s="5"/>
      <c r="M6" s="1"/>
      <c r="N6" s="1"/>
      <c r="O6" s="1"/>
    </row>
    <row r="7" spans="1:16" ht="20.25" x14ac:dyDescent="0.3">
      <c r="B7" s="1"/>
      <c r="C7" s="42"/>
      <c r="D7" s="48" t="s">
        <v>52</v>
      </c>
      <c r="E7" s="46" t="e">
        <f ca="1">RIGHT(_xll.OneStop.ReportPlayer.OSRFunctions.OSRPar("Period"),2)</f>
        <v>#NAME?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6" ht="23.25" x14ac:dyDescent="0.35">
      <c r="B8" s="1"/>
      <c r="C8" s="1"/>
      <c r="D8" s="4"/>
      <c r="E8" s="1"/>
      <c r="F8" s="26"/>
      <c r="G8" s="34" t="e">
        <f ca="1">_xll.OneStop.ReportPlayer.OSRFunctions.OSRGet("Seg1","SegValue")</f>
        <v>#NAME?</v>
      </c>
      <c r="H8" s="34" t="e">
        <f ca="1">_xll.OneStop.ReportPlayer.OSRFunctions.OSRGet("Seg1","SegValue Description")</f>
        <v>#NAME?</v>
      </c>
      <c r="I8" s="4"/>
      <c r="J8" s="4"/>
      <c r="K8" s="4"/>
      <c r="L8" s="4"/>
      <c r="M8" s="4"/>
      <c r="N8" s="4"/>
      <c r="O8" s="1"/>
    </row>
    <row r="9" spans="1:16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6" ht="15" customHeight="1" x14ac:dyDescent="0.35">
      <c r="B10" s="1"/>
      <c r="C10" s="18"/>
      <c r="D10" s="18"/>
      <c r="E10" s="18"/>
      <c r="F10" s="1"/>
      <c r="I10" s="4"/>
      <c r="J10" s="4"/>
      <c r="K10" s="4"/>
      <c r="L10" s="4"/>
      <c r="M10" s="4"/>
      <c r="N10" s="4"/>
      <c r="O10" s="1"/>
    </row>
    <row r="11" spans="1:16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6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  <c r="P12" s="53"/>
    </row>
    <row r="13" spans="1:16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  <c r="P13" s="9"/>
    </row>
    <row r="14" spans="1:16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  <c r="P14" s="2" t="s">
        <v>48</v>
      </c>
    </row>
    <row r="15" spans="1:16" x14ac:dyDescent="0.25">
      <c r="A15" s="1"/>
      <c r="B15" s="30"/>
      <c r="C15" s="30"/>
      <c r="D15" s="20"/>
      <c r="E15" s="8"/>
      <c r="F15" s="8"/>
      <c r="G15" s="14"/>
      <c r="H15" s="20"/>
      <c r="I15" s="8"/>
      <c r="J15" s="8"/>
      <c r="K15" s="14"/>
      <c r="L15" s="20"/>
      <c r="M15" s="8"/>
      <c r="N15" s="8"/>
      <c r="O15" s="14"/>
      <c r="P15" s="14"/>
    </row>
    <row r="16" spans="1:16" x14ac:dyDescent="0.25">
      <c r="A16" s="1"/>
      <c r="B16" s="33" t="s">
        <v>3</v>
      </c>
      <c r="C16" s="33" t="s">
        <v>47</v>
      </c>
      <c r="D16" s="31"/>
      <c r="E16" s="19"/>
      <c r="F16" s="19"/>
      <c r="G16" s="50"/>
      <c r="H16" s="31"/>
      <c r="I16" s="19"/>
      <c r="J16" s="17"/>
      <c r="K16" s="21"/>
      <c r="L16" s="39"/>
      <c r="M16" s="17"/>
      <c r="N16" s="17"/>
      <c r="O16" s="21"/>
      <c r="P16" s="21"/>
    </row>
    <row r="17" spans="1:16" x14ac:dyDescent="0.25">
      <c r="B17" s="55" t="e">
        <f ca="1">_xll.OneStop.ReportPlayer.OSRFunctions.OSRGet("Seg2","SegValue")</f>
        <v>#NAME?</v>
      </c>
      <c r="C17" s="32" t="e">
        <f ca="1">_xll.OneStop.ReportPlayer.OSRFunctions.OSRGet("Seg2","SegValue Description")</f>
        <v>#NAME?</v>
      </c>
      <c r="D17" s="10" t="e">
        <f ca="1">_xll.OneStop.ReportPlayer.OSRFunctions.OSRGet("FactJournalTransactionLine","Amount")</f>
        <v>#NAME?</v>
      </c>
      <c r="E17" s="16" t="e">
        <f ca="1">_xll.OneStop.ReportPlayer.OSRFunctions.OSRGet("FactGLBudget","BudgetAmount")*(-1)</f>
        <v>#NAME?</v>
      </c>
      <c r="F17" s="16" t="e">
        <f ca="1">_xll.OneStop.ReportPlayer.OSRFunctions.OSRGet("FactGLBudget","BudgetAmount")*(-1)</f>
        <v>#NAME?</v>
      </c>
      <c r="G17" s="25" t="e">
        <f ca="1">IF(_xll.OneStop.ReportPlayer.OSRFunctions.OSRGet("FactBudgetTrans","BudgetAmount")=0,_xll.OneStop.ReportPlayer.OSRFunctions.OSRRef(F17),_xll.OneStop.ReportPlayer.OSRFunctions.OSRGet("FactBudgetTrans","BudgetAmount"))</f>
        <v>#NAME?</v>
      </c>
      <c r="H17" s="10" t="e">
        <f ca="1">_xll.OneStop.ReportPlayer.OSRFunctions.OSRGet("FactJournalTransactionLine","Amount")</f>
        <v>#NAME?</v>
      </c>
      <c r="I17" s="16" t="e">
        <f ca="1">_xll.OneStop.ReportPlayer.OSRFunctions.OSRGet("FactGLBudget","BudgetAmount")</f>
        <v>#NAME?</v>
      </c>
      <c r="J17" s="16" t="e">
        <f ca="1">_xll.OneStop.ReportPlayer.OSRFunctions.OSRGet("FactGLBudget","BudgetAmount")</f>
        <v>#NAME?</v>
      </c>
      <c r="K17" s="25" t="e">
        <f ca="1">IF(_xll.OneStop.ReportPlayer.OSRFunctions.OSRGet("FactBudgetTrans","BudgetAmount")=0,_xll.OneStop.ReportPlayer.OSRFunctions.OSRRef(J17),_xll.OneStop.ReportPlayer.OSRFunctions.OSRGet("FactBudgetTrans","BudgetAmount"))</f>
        <v>#NAME?</v>
      </c>
      <c r="L17" s="10" t="e">
        <f t="shared" ref="L17:O17" ca="1" si="0">D17+H17</f>
        <v>#NAME?</v>
      </c>
      <c r="M17" s="10" t="e">
        <f t="shared" ca="1" si="0"/>
        <v>#NAME?</v>
      </c>
      <c r="N17" s="10" t="e">
        <f t="shared" ca="1" si="0"/>
        <v>#NAME?</v>
      </c>
      <c r="O17" s="25" t="e">
        <f t="shared" ca="1" si="0"/>
        <v>#NAME?</v>
      </c>
      <c r="P17" s="56" t="e">
        <f ca="1">_xll.OneStop.ReportPlayer.OSRFunctions.OSRGet("FactBudgetTrans","text")</f>
        <v>#NAME?</v>
      </c>
    </row>
    <row r="18" spans="1:16" x14ac:dyDescent="0.25">
      <c r="A18" s="49"/>
      <c r="B18" s="32"/>
      <c r="C18" s="32"/>
      <c r="D18" s="23"/>
      <c r="E18" s="6"/>
      <c r="F18" s="6"/>
      <c r="G18" s="13"/>
      <c r="H18" s="23"/>
      <c r="I18" s="6"/>
      <c r="J18" s="6"/>
      <c r="K18" s="13"/>
      <c r="L18" s="23"/>
      <c r="M18" s="6"/>
      <c r="N18" s="6"/>
      <c r="O18" s="13"/>
      <c r="P18" s="13"/>
    </row>
    <row r="19" spans="1:16" x14ac:dyDescent="0.25">
      <c r="A19" s="49"/>
      <c r="B19" s="37"/>
      <c r="C19" s="37"/>
      <c r="D19" s="22"/>
      <c r="E19" s="7"/>
      <c r="F19" s="7"/>
      <c r="G19" s="12"/>
      <c r="H19" s="22"/>
      <c r="I19" s="7"/>
      <c r="J19" s="7"/>
      <c r="K19" s="12"/>
      <c r="L19" s="22"/>
      <c r="M19" s="7"/>
      <c r="N19" s="7"/>
      <c r="O19" s="12"/>
      <c r="P19" s="12"/>
    </row>
    <row r="20" spans="1:16" ht="15.75" thickBot="1" x14ac:dyDescent="0.3">
      <c r="A20" s="41"/>
      <c r="B20" s="28"/>
      <c r="C20" s="28" t="s">
        <v>10</v>
      </c>
      <c r="D20" s="35" t="e">
        <f ca="1">SUM(_xll.OneStop.ReportPlayer.OSRFunctions.OSRRef(D17))</f>
        <v>#NAME?</v>
      </c>
      <c r="E20" s="15" t="e">
        <f ca="1">SUM(_xll.OneStop.ReportPlayer.OSRFunctions.OSRRef(E17))</f>
        <v>#NAME?</v>
      </c>
      <c r="F20" s="15" t="e">
        <f ca="1">SUM(_xll.OneStop.ReportPlayer.OSRFunctions.OSRRef(F17))</f>
        <v>#NAME?</v>
      </c>
      <c r="G20" s="15" t="e">
        <f ca="1">SUM(_xll.OneStop.ReportPlayer.OSRFunctions.OSRRef(G17))</f>
        <v>#NAME?</v>
      </c>
      <c r="H20" s="35" t="e">
        <f ca="1">SUM(_xll.OneStop.ReportPlayer.OSRFunctions.OSRRef(H17))</f>
        <v>#NAME?</v>
      </c>
      <c r="I20" s="15" t="e">
        <f ca="1">SUM(_xll.OneStop.ReportPlayer.OSRFunctions.OSRRef(I17))</f>
        <v>#NAME?</v>
      </c>
      <c r="J20" s="38" t="e">
        <f ca="1">SUM(_xll.OneStop.ReportPlayer.OSRFunctions.OSRRef(J17))</f>
        <v>#NAME?</v>
      </c>
      <c r="K20" s="36" t="e">
        <f ca="1">SUM(_xll.OneStop.ReportPlayer.OSRFunctions.OSRRef(K17))</f>
        <v>#NAME?</v>
      </c>
      <c r="L20" s="24" t="e">
        <f t="shared" ref="L20:O20" ca="1" si="1">D20+H20</f>
        <v>#NAME?</v>
      </c>
      <c r="M20" s="24" t="e">
        <f t="shared" ca="1" si="1"/>
        <v>#NAME?</v>
      </c>
      <c r="N20" s="24" t="e">
        <f t="shared" ca="1" si="1"/>
        <v>#NAME?</v>
      </c>
      <c r="O20" s="36" t="e">
        <f t="shared" ca="1" si="1"/>
        <v>#NAME?</v>
      </c>
      <c r="P20" s="54"/>
    </row>
    <row r="21" spans="1:16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2"/>
  <sheetViews>
    <sheetView workbookViewId="0">
      <selection activeCell="N8" sqref="N8"/>
    </sheetView>
  </sheetViews>
  <sheetFormatPr baseColWidth="10" defaultColWidth="9.140625" defaultRowHeight="15" x14ac:dyDescent="0.25"/>
  <cols>
    <col min="1" max="1" width="10" customWidth="1"/>
    <col min="2" max="15" width="13.28515625" customWidth="1"/>
  </cols>
  <sheetData>
    <row r="1" spans="1:15" ht="3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0.25" x14ac:dyDescent="0.3">
      <c r="B6" s="1"/>
      <c r="C6" s="44"/>
      <c r="D6" s="48" t="s">
        <v>25</v>
      </c>
      <c r="E6" s="46" t="e">
        <f ca="1">_xll.OneStop.ReportPlayer.OSRFunctions.OSRGet("DimPeriod","Year")</f>
        <v>#NAME?</v>
      </c>
      <c r="F6" s="5" t="e">
        <f ca="1">_xll.OneStop.ReportPlayer.OSRFunctions.OSRGet("DimEntity","EntityName")</f>
        <v>#NAME?</v>
      </c>
      <c r="H6" s="5"/>
      <c r="I6" s="5"/>
      <c r="J6" s="5"/>
      <c r="K6" s="5"/>
      <c r="L6" s="5"/>
      <c r="M6" s="1"/>
      <c r="N6" s="1"/>
      <c r="O6" s="1"/>
    </row>
    <row r="7" spans="1:15" ht="20.25" x14ac:dyDescent="0.3">
      <c r="B7" s="1"/>
      <c r="C7" s="42"/>
      <c r="D7" s="48" t="s">
        <v>52</v>
      </c>
      <c r="E7" s="46" t="e">
        <f ca="1">RIGHT(_xll.OneStop.ReportPlayer.OSRFunctions.OSRPar("Period"),2)</f>
        <v>#NAME?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5" ht="15.75" x14ac:dyDescent="0.25">
      <c r="B8" s="1"/>
      <c r="C8" s="1"/>
      <c r="D8" s="4"/>
      <c r="E8" s="1"/>
      <c r="F8" s="26"/>
      <c r="G8" s="1"/>
      <c r="H8" s="26"/>
      <c r="I8" s="4"/>
      <c r="J8" s="4"/>
      <c r="K8" s="4"/>
      <c r="L8" s="4"/>
      <c r="M8" s="4"/>
      <c r="N8" s="4"/>
      <c r="O8" s="1"/>
    </row>
    <row r="9" spans="1:15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5" ht="23.25" x14ac:dyDescent="0.35">
      <c r="B10" s="1"/>
      <c r="C10" s="18"/>
      <c r="D10" s="18"/>
      <c r="E10" s="18"/>
      <c r="F10" s="1"/>
      <c r="G10" s="4"/>
      <c r="H10" s="34"/>
      <c r="I10" s="4"/>
      <c r="J10" s="4"/>
      <c r="K10" s="4"/>
      <c r="L10" s="4"/>
      <c r="M10" s="4"/>
      <c r="N10" s="4"/>
      <c r="O10" s="1"/>
    </row>
    <row r="11" spans="1:15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5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</row>
    <row r="13" spans="1:15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</row>
    <row r="14" spans="1:15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</row>
    <row r="15" spans="1:15" x14ac:dyDescent="0.25">
      <c r="B15" s="1"/>
      <c r="C15" s="68"/>
      <c r="D15" s="1"/>
      <c r="E15" s="1"/>
      <c r="F15" s="1"/>
      <c r="G15" s="58"/>
      <c r="H15" s="1"/>
      <c r="I15" s="1"/>
      <c r="J15" s="1"/>
      <c r="K15" s="58"/>
      <c r="L15" s="1"/>
      <c r="M15" s="1"/>
      <c r="N15" s="1"/>
      <c r="O15" s="58"/>
    </row>
    <row r="16" spans="1:15" x14ac:dyDescent="0.25">
      <c r="A16" s="1"/>
      <c r="B16" s="64"/>
      <c r="C16" s="66"/>
      <c r="D16" s="70"/>
      <c r="E16" s="8"/>
      <c r="F16" s="8"/>
      <c r="G16" s="14"/>
      <c r="H16" s="20"/>
      <c r="I16" s="8"/>
      <c r="J16" s="8"/>
      <c r="K16" s="14"/>
      <c r="L16" s="20"/>
      <c r="M16" s="8"/>
      <c r="N16" s="8"/>
      <c r="O16" s="14"/>
    </row>
    <row r="17" spans="1:15" x14ac:dyDescent="0.25">
      <c r="A17" s="1"/>
      <c r="B17" s="30" t="s">
        <v>71</v>
      </c>
      <c r="C17" s="62" t="s">
        <v>2</v>
      </c>
      <c r="D17" s="65"/>
      <c r="E17" s="19"/>
      <c r="F17" s="19"/>
      <c r="G17" s="50"/>
      <c r="H17" s="31"/>
      <c r="I17" s="19"/>
      <c r="J17" s="17"/>
      <c r="K17" s="21"/>
      <c r="L17" s="39"/>
      <c r="M17" s="17"/>
      <c r="N17" s="17"/>
      <c r="O17" s="21"/>
    </row>
    <row r="18" spans="1:15" x14ac:dyDescent="0.25">
      <c r="B18" s="33" t="e">
        <f ca="1">_xll.OneStop.ReportPlayer.OSRFunctions.OSRGet("Seg1","SegValue")</f>
        <v>#NAME?</v>
      </c>
      <c r="C18" s="69" t="e">
        <f ca="1">_xll.OneStop.ReportPlayer.OSRFunctions.OSRGet("Seg1","SegValue Description")</f>
        <v>#NAME?</v>
      </c>
      <c r="D18" s="61" t="e">
        <f ca="1">_xll.OneStop.ReportPlayer.OSRFunctions.OSRGet("FactJournalTransactionLine","Amount")</f>
        <v>#NAME?</v>
      </c>
      <c r="E18" s="16" t="e">
        <f ca="1">_xll.OneStop.ReportPlayer.OSRFunctions.OSRGet("FactGLBudget","BudgetAmount")*(-1)</f>
        <v>#NAME?</v>
      </c>
      <c r="F18" s="16" t="e">
        <f ca="1">_xll.OneStop.ReportPlayer.OSRFunctions.OSRGet("FactGLBudget","BudgetAmount")*(-1)</f>
        <v>#NAME?</v>
      </c>
      <c r="G18" s="25" t="e">
        <f ca="1">IF(_xll.OneStop.ReportPlayer.OSRFunctions.OSRGet("FactBudgetTrans","BudgetAmount")=0,_xll.OneStop.ReportPlayer.OSRFunctions.OSRRef(F18),_xll.OneStop.ReportPlayer.OSRFunctions.OSRGet("FactBudgetTrans","BudgetAmount"))</f>
        <v>#NAME?</v>
      </c>
      <c r="H18" s="10" t="e">
        <f ca="1">_xll.OneStop.ReportPlayer.OSRFunctions.OSRGet("FactJournalTransactionLine","Amount")</f>
        <v>#NAME?</v>
      </c>
      <c r="I18" s="16" t="e">
        <f ca="1">_xll.OneStop.ReportPlayer.OSRFunctions.OSRGet("FactGLBudget","BudgetAmount")</f>
        <v>#NAME?</v>
      </c>
      <c r="J18" s="16" t="e">
        <f ca="1">_xll.OneStop.ReportPlayer.OSRFunctions.OSRGet("FactGLBudget","BudgetAmount")</f>
        <v>#NAME?</v>
      </c>
      <c r="K18" s="25" t="e">
        <f ca="1">IF(_xll.OneStop.ReportPlayer.OSRFunctions.OSRGet("FactBudgetTrans","BudgetAmount")=0,_xll.OneStop.ReportPlayer.OSRFunctions.OSRRef(J18),_xll.OneStop.ReportPlayer.OSRFunctions.OSRGet("FactBudgetTrans","BudgetAmount"))</f>
        <v>#NAME?</v>
      </c>
      <c r="L18" s="10" t="e">
        <f t="shared" ref="L18:O18" ca="1" si="0">D18+H18</f>
        <v>#NAME?</v>
      </c>
      <c r="M18" s="10" t="e">
        <f t="shared" ca="1" si="0"/>
        <v>#NAME?</v>
      </c>
      <c r="N18" s="10" t="e">
        <f t="shared" ca="1" si="0"/>
        <v>#NAME?</v>
      </c>
      <c r="O18" s="25" t="e">
        <f t="shared" ca="1" si="0"/>
        <v>#NAME?</v>
      </c>
    </row>
    <row r="19" spans="1:15" x14ac:dyDescent="0.25">
      <c r="A19" s="49"/>
      <c r="B19" s="32"/>
      <c r="C19" s="60"/>
      <c r="D19" s="63"/>
      <c r="E19" s="6"/>
      <c r="F19" s="6"/>
      <c r="G19" s="13"/>
      <c r="H19" s="23"/>
      <c r="I19" s="6"/>
      <c r="J19" s="6"/>
      <c r="K19" s="13"/>
      <c r="L19" s="23"/>
      <c r="M19" s="6"/>
      <c r="N19" s="6"/>
      <c r="O19" s="13"/>
    </row>
    <row r="20" spans="1:15" x14ac:dyDescent="0.25">
      <c r="A20" s="49"/>
      <c r="B20" s="32"/>
      <c r="C20" s="67"/>
      <c r="D20" s="71"/>
      <c r="E20" s="7"/>
      <c r="F20" s="7"/>
      <c r="G20" s="12"/>
      <c r="H20" s="22"/>
      <c r="I20" s="7"/>
      <c r="J20" s="7"/>
      <c r="K20" s="12"/>
      <c r="L20" s="22"/>
      <c r="M20" s="7"/>
      <c r="N20" s="7"/>
      <c r="O20" s="12"/>
    </row>
    <row r="21" spans="1:15" ht="15.75" thickBot="1" x14ac:dyDescent="0.3">
      <c r="A21" s="41"/>
      <c r="B21" s="28"/>
      <c r="C21" s="28" t="s">
        <v>10</v>
      </c>
      <c r="D21" s="24" t="e">
        <f ca="1">SUM(_xll.OneStop.ReportPlayer.OSRFunctions.OSRRef(D18))</f>
        <v>#NAME?</v>
      </c>
      <c r="E21" s="38" t="e">
        <f ca="1">SUM(_xll.OneStop.ReportPlayer.OSRFunctions.OSRRef(E18))</f>
        <v>#NAME?</v>
      </c>
      <c r="F21" s="38" t="e">
        <f ca="1">SUM(_xll.OneStop.ReportPlayer.OSRFunctions.OSRRef(F18))</f>
        <v>#NAME?</v>
      </c>
      <c r="G21" s="59" t="e">
        <f ca="1">SUM(_xll.OneStop.ReportPlayer.OSRFunctions.OSRRef(G18))</f>
        <v>#NAME?</v>
      </c>
      <c r="H21" s="57" t="e">
        <f ca="1">SUM(_xll.OneStop.ReportPlayer.OSRFunctions.OSRRef(H18))</f>
        <v>#NAME?</v>
      </c>
      <c r="I21" s="38" t="e">
        <f ca="1">SUM(_xll.OneStop.ReportPlayer.OSRFunctions.OSRRef(I18))</f>
        <v>#NAME?</v>
      </c>
      <c r="J21" s="38" t="e">
        <f ca="1">SUM(_xll.OneStop.ReportPlayer.OSRFunctions.OSRRef(J18))</f>
        <v>#NAME?</v>
      </c>
      <c r="K21" s="59" t="e">
        <f ca="1">SUM(_xll.OneStop.ReportPlayer.OSRFunctions.OSRRef(K18))</f>
        <v>#NAME?</v>
      </c>
      <c r="L21" s="57" t="e">
        <f t="shared" ref="L21:O21" ca="1" si="1">D21+H21</f>
        <v>#NAME?</v>
      </c>
      <c r="M21" s="57" t="e">
        <f t="shared" ca="1" si="1"/>
        <v>#NAME?</v>
      </c>
      <c r="N21" s="57" t="e">
        <f t="shared" ca="1" si="1"/>
        <v>#NAME?</v>
      </c>
      <c r="O21" s="59" t="e">
        <f t="shared" ca="1" si="1"/>
        <v>#NAME?</v>
      </c>
    </row>
    <row r="22" spans="1:15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2"/>
  <sheetViews>
    <sheetView workbookViewId="0"/>
  </sheetViews>
  <sheetFormatPr baseColWidth="10" defaultColWidth="9.140625" defaultRowHeight="15" x14ac:dyDescent="0.25"/>
  <cols>
    <col min="1" max="1" width="10" customWidth="1"/>
    <col min="2" max="15" width="13.28515625" customWidth="1"/>
  </cols>
  <sheetData>
    <row r="1" spans="1:15" ht="3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3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20.25" x14ac:dyDescent="0.3">
      <c r="B6" s="1"/>
      <c r="C6" s="44"/>
      <c r="D6" s="48" t="s">
        <v>25</v>
      </c>
      <c r="E6" s="46" t="e">
        <f ca="1">_xll.OneStop.ReportPlayer.OSRFunctions.OSRGet("DimPeriod","Year")</f>
        <v>#NAME?</v>
      </c>
      <c r="F6" s="5" t="e">
        <f ca="1">_xll.OneStop.ReportPlayer.OSRFunctions.OSRGet("DimEntity","EntityName")</f>
        <v>#NAME?</v>
      </c>
      <c r="H6" s="5"/>
      <c r="I6" s="5"/>
      <c r="J6" s="5"/>
      <c r="K6" s="5"/>
      <c r="L6" s="5"/>
      <c r="M6" s="1"/>
      <c r="N6" s="1"/>
      <c r="O6" s="1"/>
    </row>
    <row r="7" spans="1:15" ht="20.25" x14ac:dyDescent="0.3">
      <c r="B7" s="1"/>
      <c r="C7" s="42"/>
      <c r="D7" s="48" t="s">
        <v>52</v>
      </c>
      <c r="E7" s="46" t="e">
        <f ca="1">RIGHT(_xll.OneStop.ReportPlayer.OSRFunctions.OSRPar("Period"),2)</f>
        <v>#NAME?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5" ht="15.75" x14ac:dyDescent="0.25">
      <c r="B8" s="1"/>
      <c r="C8" s="1"/>
      <c r="D8" s="4"/>
      <c r="E8" s="1"/>
      <c r="F8" s="26"/>
      <c r="G8" s="1"/>
      <c r="H8" s="26"/>
      <c r="I8" s="4"/>
      <c r="J8" s="4"/>
      <c r="K8" s="4"/>
      <c r="L8" s="4"/>
      <c r="M8" s="4"/>
      <c r="N8" s="4"/>
      <c r="O8" s="1"/>
    </row>
    <row r="9" spans="1:15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5" ht="23.25" x14ac:dyDescent="0.35">
      <c r="B10" s="1"/>
      <c r="C10" s="18"/>
      <c r="D10" s="18"/>
      <c r="E10" s="18"/>
      <c r="F10" s="1"/>
      <c r="G10" s="4"/>
      <c r="H10" s="34"/>
      <c r="I10" s="4"/>
      <c r="J10" s="4"/>
      <c r="K10" s="4"/>
      <c r="L10" s="4"/>
      <c r="M10" s="4"/>
      <c r="N10" s="4"/>
      <c r="O10" s="1"/>
    </row>
    <row r="11" spans="1:15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5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</row>
    <row r="13" spans="1:15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</row>
    <row r="14" spans="1:15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</row>
    <row r="15" spans="1:15" x14ac:dyDescent="0.25">
      <c r="B15" s="1"/>
      <c r="C15" s="68"/>
      <c r="D15" s="1"/>
      <c r="E15" s="1"/>
      <c r="F15" s="1"/>
      <c r="G15" s="58"/>
      <c r="H15" s="1"/>
      <c r="I15" s="1"/>
      <c r="J15" s="1"/>
      <c r="K15" s="58"/>
      <c r="L15" s="1"/>
      <c r="M15" s="1"/>
      <c r="N15" s="1"/>
      <c r="O15" s="58"/>
    </row>
    <row r="16" spans="1:15" x14ac:dyDescent="0.25">
      <c r="A16" s="1"/>
      <c r="B16" s="64"/>
      <c r="C16" s="66"/>
      <c r="D16" s="70"/>
      <c r="E16" s="8"/>
      <c r="F16" s="8"/>
      <c r="G16" s="14"/>
      <c r="H16" s="20"/>
      <c r="I16" s="8"/>
      <c r="J16" s="8"/>
      <c r="K16" s="14"/>
      <c r="L16" s="20"/>
      <c r="M16" s="8"/>
      <c r="N16" s="8"/>
      <c r="O16" s="14"/>
    </row>
    <row r="17" spans="1:15" x14ac:dyDescent="0.25">
      <c r="A17" s="1"/>
      <c r="B17" s="30" t="s">
        <v>71</v>
      </c>
      <c r="C17" s="62" t="s">
        <v>2</v>
      </c>
      <c r="D17" s="65"/>
      <c r="E17" s="19"/>
      <c r="F17" s="19"/>
      <c r="G17" s="50"/>
      <c r="H17" s="31"/>
      <c r="I17" s="19"/>
      <c r="J17" s="17"/>
      <c r="K17" s="21"/>
      <c r="L17" s="39"/>
      <c r="M17" s="17"/>
      <c r="N17" s="17"/>
      <c r="O17" s="21"/>
    </row>
    <row r="18" spans="1:15" x14ac:dyDescent="0.25">
      <c r="B18" s="33" t="e">
        <f ca="1">_xll.OneStop.ReportPlayer.OSRFunctions.OSRGet("Seg1","SegValue")</f>
        <v>#NAME?</v>
      </c>
      <c r="C18" s="69" t="e">
        <f ca="1">_xll.OneStop.ReportPlayer.OSRFunctions.OSRGet("Seg1","SegValue Description")</f>
        <v>#NAME?</v>
      </c>
      <c r="D18" s="61" t="e">
        <f ca="1">_xll.OneStop.ReportPlayer.OSRFunctions.OSRGet("FactJournalTransactionLine","Amount")</f>
        <v>#NAME?</v>
      </c>
      <c r="E18" s="16" t="e">
        <f ca="1">_xll.OneStop.ReportPlayer.OSRFunctions.OSRGet("FactGLBudget","BudgetAmount")*(-1)</f>
        <v>#NAME?</v>
      </c>
      <c r="F18" s="16" t="e">
        <f ca="1">_xll.OneStop.ReportPlayer.OSRFunctions.OSRGet("FactGLBudget","BudgetAmount")*(-1)</f>
        <v>#NAME?</v>
      </c>
      <c r="G18" s="25" t="e">
        <f ca="1">IF(_xll.OneStop.ReportPlayer.OSRFunctions.OSRGet("FactBudgetTrans","BudgetAmount")=0,_xll.OneStop.ReportPlayer.OSRFunctions.OSRRef(F18),_xll.OneStop.ReportPlayer.OSRFunctions.OSRGet("FactBudgetTrans","BudgetAmount"))</f>
        <v>#NAME?</v>
      </c>
      <c r="H18" s="10" t="e">
        <f ca="1">_xll.OneStop.ReportPlayer.OSRFunctions.OSRGet("FactJournalTransactionLine","Amount")</f>
        <v>#NAME?</v>
      </c>
      <c r="I18" s="16" t="e">
        <f ca="1">_xll.OneStop.ReportPlayer.OSRFunctions.OSRGet("FactGLBudget","BudgetAmount")</f>
        <v>#NAME?</v>
      </c>
      <c r="J18" s="16" t="e">
        <f ca="1">_xll.OneStop.ReportPlayer.OSRFunctions.OSRGet("FactGLBudget","BudgetAmount")</f>
        <v>#NAME?</v>
      </c>
      <c r="K18" s="25" t="e">
        <f ca="1">IF(_xll.OneStop.ReportPlayer.OSRFunctions.OSRGet("FactBudgetTrans","BudgetAmount")=0,_xll.OneStop.ReportPlayer.OSRFunctions.OSRRef(J18),_xll.OneStop.ReportPlayer.OSRFunctions.OSRGet("FactBudgetTrans","BudgetAmount"))</f>
        <v>#NAME?</v>
      </c>
      <c r="L18" s="10" t="e">
        <f t="shared" ref="L18:O18" ca="1" si="0">D18+H18</f>
        <v>#NAME?</v>
      </c>
      <c r="M18" s="10" t="e">
        <f t="shared" ca="1" si="0"/>
        <v>#NAME?</v>
      </c>
      <c r="N18" s="10" t="e">
        <f t="shared" ca="1" si="0"/>
        <v>#NAME?</v>
      </c>
      <c r="O18" s="25" t="e">
        <f t="shared" ca="1" si="0"/>
        <v>#NAME?</v>
      </c>
    </row>
    <row r="19" spans="1:15" x14ac:dyDescent="0.25">
      <c r="A19" s="49"/>
      <c r="B19" s="32"/>
      <c r="C19" s="60"/>
      <c r="D19" s="63"/>
      <c r="E19" s="6"/>
      <c r="F19" s="6"/>
      <c r="G19" s="13"/>
      <c r="H19" s="23"/>
      <c r="I19" s="6"/>
      <c r="J19" s="6"/>
      <c r="K19" s="13"/>
      <c r="L19" s="23"/>
      <c r="M19" s="6"/>
      <c r="N19" s="6"/>
      <c r="O19" s="13"/>
    </row>
    <row r="20" spans="1:15" x14ac:dyDescent="0.25">
      <c r="A20" s="49"/>
      <c r="B20" s="32"/>
      <c r="C20" s="67"/>
      <c r="D20" s="71"/>
      <c r="E20" s="7"/>
      <c r="F20" s="7"/>
      <c r="G20" s="12"/>
      <c r="H20" s="22"/>
      <c r="I20" s="7"/>
      <c r="J20" s="7"/>
      <c r="K20" s="12"/>
      <c r="L20" s="22"/>
      <c r="M20" s="7"/>
      <c r="N20" s="7"/>
      <c r="O20" s="12"/>
    </row>
    <row r="21" spans="1:15" ht="15.75" thickBot="1" x14ac:dyDescent="0.3">
      <c r="A21" s="41"/>
      <c r="B21" s="28"/>
      <c r="C21" s="28" t="s">
        <v>10</v>
      </c>
      <c r="D21" s="24" t="e">
        <f ca="1">SUM(_xll.OneStop.ReportPlayer.OSRFunctions.OSRRef(D18))</f>
        <v>#NAME?</v>
      </c>
      <c r="E21" s="38" t="e">
        <f ca="1">SUM(_xll.OneStop.ReportPlayer.OSRFunctions.OSRRef(E18))</f>
        <v>#NAME?</v>
      </c>
      <c r="F21" s="38" t="e">
        <f ca="1">SUM(_xll.OneStop.ReportPlayer.OSRFunctions.OSRRef(F18))</f>
        <v>#NAME?</v>
      </c>
      <c r="G21" s="59" t="e">
        <f ca="1">SUM(_xll.OneStop.ReportPlayer.OSRFunctions.OSRRef(G18))</f>
        <v>#NAME?</v>
      </c>
      <c r="H21" s="57" t="e">
        <f ca="1">SUM(_xll.OneStop.ReportPlayer.OSRFunctions.OSRRef(H18))</f>
        <v>#NAME?</v>
      </c>
      <c r="I21" s="38" t="e">
        <f ca="1">SUM(_xll.OneStop.ReportPlayer.OSRFunctions.OSRRef(I18))</f>
        <v>#NAME?</v>
      </c>
      <c r="J21" s="38" t="e">
        <f ca="1">SUM(_xll.OneStop.ReportPlayer.OSRFunctions.OSRRef(J18))</f>
        <v>#NAME?</v>
      </c>
      <c r="K21" s="59" t="e">
        <f ca="1">SUM(_xll.OneStop.ReportPlayer.OSRFunctions.OSRRef(K18))</f>
        <v>#NAME?</v>
      </c>
      <c r="L21" s="57" t="e">
        <f t="shared" ref="L21:O21" ca="1" si="1">D21+H21</f>
        <v>#NAME?</v>
      </c>
      <c r="M21" s="57" t="e">
        <f t="shared" ca="1" si="1"/>
        <v>#NAME?</v>
      </c>
      <c r="N21" s="57" t="e">
        <f t="shared" ca="1" si="1"/>
        <v>#NAME?</v>
      </c>
      <c r="O21" s="59" t="e">
        <f t="shared" ca="1" si="1"/>
        <v>#NAME?</v>
      </c>
    </row>
    <row r="22" spans="1:15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1"/>
  <sheetViews>
    <sheetView workbookViewId="0">
      <selection activeCell="K1" sqref="H1:K1048576"/>
    </sheetView>
  </sheetViews>
  <sheetFormatPr baseColWidth="10" defaultColWidth="9.140625" defaultRowHeight="15" x14ac:dyDescent="0.25"/>
  <cols>
    <col min="1" max="1" width="5.28515625" customWidth="1"/>
    <col min="2" max="2" width="13.28515625" customWidth="1"/>
    <col min="3" max="3" width="23.28515625" customWidth="1"/>
    <col min="4" max="15" width="13.28515625" customWidth="1"/>
    <col min="16" max="16" width="30.28515625" customWidth="1"/>
  </cols>
  <sheetData>
    <row r="1" spans="1:16" ht="1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.5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0.25" x14ac:dyDescent="0.3">
      <c r="B6" s="1"/>
      <c r="C6" s="44"/>
      <c r="D6" s="48" t="s">
        <v>25</v>
      </c>
      <c r="E6" s="46">
        <v>2019</v>
      </c>
      <c r="F6" s="5" t="s">
        <v>60</v>
      </c>
      <c r="H6" s="5"/>
      <c r="I6" s="5"/>
      <c r="J6" s="5"/>
      <c r="K6" s="5"/>
      <c r="L6" s="5"/>
      <c r="M6" s="1"/>
      <c r="N6" s="1"/>
      <c r="O6" s="1"/>
    </row>
    <row r="7" spans="1:16" ht="20.25" x14ac:dyDescent="0.3">
      <c r="B7" s="1"/>
      <c r="C7" s="42"/>
      <c r="D7" s="48" t="s">
        <v>52</v>
      </c>
      <c r="E7" s="46" t="str">
        <f>RIGHT("201912",2)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6" ht="23.25" x14ac:dyDescent="0.35">
      <c r="B8" s="1"/>
      <c r="C8" s="1"/>
      <c r="D8" s="4"/>
      <c r="E8" s="1"/>
      <c r="F8" s="26"/>
      <c r="G8" s="34">
        <v>0</v>
      </c>
      <c r="H8" s="34" t="s">
        <v>72</v>
      </c>
      <c r="I8" s="4"/>
      <c r="J8" s="4"/>
      <c r="K8" s="4"/>
      <c r="L8" s="4"/>
      <c r="M8" s="4"/>
      <c r="N8" s="4"/>
      <c r="O8" s="1"/>
    </row>
    <row r="9" spans="1:16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6" ht="15" customHeight="1" x14ac:dyDescent="0.35">
      <c r="B10" s="1"/>
      <c r="C10" s="18"/>
      <c r="D10" s="18"/>
      <c r="E10" s="18"/>
      <c r="F10" s="1"/>
      <c r="I10" s="4"/>
      <c r="J10" s="4"/>
      <c r="K10" s="4"/>
      <c r="L10" s="4"/>
      <c r="M10" s="4"/>
      <c r="N10" s="4"/>
      <c r="O10" s="1"/>
    </row>
    <row r="11" spans="1:16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6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  <c r="P12" s="53"/>
    </row>
    <row r="13" spans="1:16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  <c r="P13" s="9"/>
    </row>
    <row r="14" spans="1:16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  <c r="P14" s="2" t="s">
        <v>48</v>
      </c>
    </row>
    <row r="15" spans="1:16" x14ac:dyDescent="0.25">
      <c r="A15" s="1"/>
      <c r="B15" s="30"/>
      <c r="C15" s="30"/>
      <c r="D15" s="20"/>
      <c r="E15" s="8"/>
      <c r="F15" s="8"/>
      <c r="G15" s="14"/>
      <c r="H15" s="20"/>
      <c r="I15" s="8"/>
      <c r="J15" s="8"/>
      <c r="K15" s="14"/>
      <c r="L15" s="20"/>
      <c r="M15" s="8"/>
      <c r="N15" s="8"/>
      <c r="O15" s="14"/>
      <c r="P15" s="14"/>
    </row>
    <row r="16" spans="1:16" x14ac:dyDescent="0.25">
      <c r="A16" s="1"/>
      <c r="B16" s="33" t="s">
        <v>3</v>
      </c>
      <c r="C16" s="33" t="s">
        <v>47</v>
      </c>
      <c r="D16" s="31"/>
      <c r="E16" s="19"/>
      <c r="F16" s="19"/>
      <c r="G16" s="50"/>
      <c r="H16" s="31"/>
      <c r="I16" s="19"/>
      <c r="J16" s="17"/>
      <c r="K16" s="21"/>
      <c r="L16" s="39"/>
      <c r="M16" s="17"/>
      <c r="N16" s="17"/>
      <c r="O16" s="21"/>
      <c r="P16" s="21"/>
    </row>
    <row r="17" spans="1:16" x14ac:dyDescent="0.25">
      <c r="B17" s="55" t="s">
        <v>12</v>
      </c>
      <c r="C17" s="32" t="s">
        <v>72</v>
      </c>
      <c r="D17" s="10">
        <v>0</v>
      </c>
      <c r="E17" s="16">
        <f t="shared" ref="E17:F17" si="0">0*(-1)</f>
        <v>0</v>
      </c>
      <c r="F17" s="16">
        <f t="shared" si="0"/>
        <v>0</v>
      </c>
      <c r="G17" s="25">
        <f>IF(0=0,OSRRefF17_0x_0,0)</f>
        <v>0</v>
      </c>
      <c r="H17" s="10">
        <v>140</v>
      </c>
      <c r="I17" s="16"/>
      <c r="J17" s="16"/>
      <c r="K17" s="25">
        <f>IF(0=0,OSRRefJ17_0x_0,0)</f>
        <v>0</v>
      </c>
      <c r="L17" s="10">
        <f t="shared" ref="L17:O17" si="1">D17+H17</f>
        <v>140</v>
      </c>
      <c r="M17" s="10">
        <f t="shared" si="1"/>
        <v>0</v>
      </c>
      <c r="N17" s="10">
        <f t="shared" si="1"/>
        <v>0</v>
      </c>
      <c r="O17" s="25">
        <f t="shared" si="1"/>
        <v>0</v>
      </c>
      <c r="P17" s="56"/>
    </row>
    <row r="18" spans="1:16" x14ac:dyDescent="0.25">
      <c r="A18" s="49"/>
      <c r="B18" s="32"/>
      <c r="C18" s="32"/>
      <c r="D18" s="23"/>
      <c r="E18" s="6"/>
      <c r="F18" s="6"/>
      <c r="G18" s="13"/>
      <c r="H18" s="23"/>
      <c r="I18" s="6"/>
      <c r="J18" s="6"/>
      <c r="K18" s="13"/>
      <c r="L18" s="23"/>
      <c r="M18" s="6"/>
      <c r="N18" s="6"/>
      <c r="O18" s="13"/>
      <c r="P18" s="13"/>
    </row>
    <row r="19" spans="1:16" x14ac:dyDescent="0.25">
      <c r="A19" s="49"/>
      <c r="B19" s="37"/>
      <c r="C19" s="37"/>
      <c r="D19" s="22"/>
      <c r="E19" s="7"/>
      <c r="F19" s="7"/>
      <c r="G19" s="12"/>
      <c r="H19" s="22"/>
      <c r="I19" s="7"/>
      <c r="J19" s="7"/>
      <c r="K19" s="12"/>
      <c r="L19" s="22"/>
      <c r="M19" s="7"/>
      <c r="N19" s="7"/>
      <c r="O19" s="12"/>
      <c r="P19" s="12"/>
    </row>
    <row r="20" spans="1:16" ht="15.75" thickBot="1" x14ac:dyDescent="0.3">
      <c r="A20" s="41"/>
      <c r="B20" s="28"/>
      <c r="C20" s="28" t="s">
        <v>10</v>
      </c>
      <c r="D20" s="35">
        <f>SUM(OSRRefD17x_0)</f>
        <v>0</v>
      </c>
      <c r="E20" s="15">
        <f>SUM(OSRRefE17x_0)</f>
        <v>0</v>
      </c>
      <c r="F20" s="15">
        <f>SUM(OSRRefF17x_0)</f>
        <v>0</v>
      </c>
      <c r="G20" s="15">
        <f>SUM(OSRRefG17x_0)</f>
        <v>0</v>
      </c>
      <c r="H20" s="35">
        <f>SUM(OSRRefH17x_0)</f>
        <v>140</v>
      </c>
      <c r="I20" s="15">
        <f>SUM(OSRRefI17x_0)</f>
        <v>0</v>
      </c>
      <c r="J20" s="38">
        <f>SUM(OSRRefJ17x_0)</f>
        <v>0</v>
      </c>
      <c r="K20" s="36">
        <f>SUM(OSRRefK17x_0)</f>
        <v>0</v>
      </c>
      <c r="L20" s="24">
        <f t="shared" ref="L20:O20" si="2">D20+H20</f>
        <v>140</v>
      </c>
      <c r="M20" s="24">
        <f t="shared" si="2"/>
        <v>0</v>
      </c>
      <c r="N20" s="24">
        <f t="shared" si="2"/>
        <v>0</v>
      </c>
      <c r="O20" s="36">
        <f t="shared" si="2"/>
        <v>0</v>
      </c>
      <c r="P20" s="54"/>
    </row>
    <row r="21" spans="1:16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2"/>
  <sheetViews>
    <sheetView topLeftCell="C1" workbookViewId="0">
      <selection activeCell="H21" sqref="H21"/>
    </sheetView>
  </sheetViews>
  <sheetFormatPr baseColWidth="10" defaultColWidth="9.140625" defaultRowHeight="15" x14ac:dyDescent="0.25"/>
  <cols>
    <col min="1" max="1" width="5.28515625" customWidth="1"/>
    <col min="2" max="2" width="13.28515625" customWidth="1"/>
    <col min="3" max="3" width="23.28515625" customWidth="1"/>
    <col min="4" max="15" width="13.28515625" customWidth="1"/>
    <col min="16" max="16" width="30.28515625" customWidth="1"/>
  </cols>
  <sheetData>
    <row r="1" spans="1:16" ht="1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.5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0.25" x14ac:dyDescent="0.3">
      <c r="B6" s="1"/>
      <c r="C6" s="44"/>
      <c r="D6" s="48" t="s">
        <v>25</v>
      </c>
      <c r="E6" s="46">
        <v>2019</v>
      </c>
      <c r="F6" s="5" t="s">
        <v>60</v>
      </c>
      <c r="H6" s="5"/>
      <c r="I6" s="5"/>
      <c r="J6" s="5"/>
      <c r="K6" s="5"/>
      <c r="L6" s="5"/>
      <c r="M6" s="1"/>
      <c r="N6" s="1"/>
      <c r="O6" s="1"/>
    </row>
    <row r="7" spans="1:16" ht="20.25" x14ac:dyDescent="0.3">
      <c r="B7" s="1"/>
      <c r="C7" s="42"/>
      <c r="D7" s="48" t="s">
        <v>52</v>
      </c>
      <c r="E7" s="46" t="str">
        <f>RIGHT("201912",2)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6" ht="23.25" x14ac:dyDescent="0.35">
      <c r="B8" s="1"/>
      <c r="C8" s="1"/>
      <c r="D8" s="4"/>
      <c r="E8" s="1"/>
      <c r="F8" s="26"/>
      <c r="G8" s="34">
        <v>10</v>
      </c>
      <c r="H8" s="34" t="s">
        <v>103</v>
      </c>
      <c r="I8" s="4"/>
      <c r="J8" s="4"/>
      <c r="K8" s="4"/>
      <c r="L8" s="4"/>
      <c r="M8" s="4"/>
      <c r="N8" s="4"/>
      <c r="O8" s="1"/>
    </row>
    <row r="9" spans="1:16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6" ht="15" customHeight="1" x14ac:dyDescent="0.35">
      <c r="B10" s="1"/>
      <c r="C10" s="18"/>
      <c r="D10" s="18"/>
      <c r="E10" s="18"/>
      <c r="F10" s="1"/>
      <c r="I10" s="4"/>
      <c r="J10" s="4"/>
      <c r="K10" s="4"/>
      <c r="L10" s="4"/>
      <c r="M10" s="4"/>
      <c r="N10" s="4"/>
      <c r="O10" s="1"/>
    </row>
    <row r="11" spans="1:16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6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  <c r="P12" s="53"/>
    </row>
    <row r="13" spans="1:16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  <c r="P13" s="9"/>
    </row>
    <row r="14" spans="1:16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  <c r="P14" s="2" t="s">
        <v>48</v>
      </c>
    </row>
    <row r="15" spans="1:16" x14ac:dyDescent="0.25">
      <c r="A15" s="1"/>
      <c r="B15" s="30"/>
      <c r="C15" s="30"/>
      <c r="D15" s="20"/>
      <c r="E15" s="8"/>
      <c r="F15" s="8"/>
      <c r="G15" s="14"/>
      <c r="H15" s="20"/>
      <c r="I15" s="8"/>
      <c r="J15" s="8"/>
      <c r="K15" s="14"/>
      <c r="L15" s="20"/>
      <c r="M15" s="8"/>
      <c r="N15" s="8"/>
      <c r="O15" s="14"/>
      <c r="P15" s="14"/>
    </row>
    <row r="16" spans="1:16" x14ac:dyDescent="0.25">
      <c r="A16" s="1"/>
      <c r="B16" s="33" t="s">
        <v>3</v>
      </c>
      <c r="C16" s="33" t="s">
        <v>47</v>
      </c>
      <c r="D16" s="31"/>
      <c r="E16" s="19"/>
      <c r="F16" s="19"/>
      <c r="G16" s="50"/>
      <c r="H16" s="31"/>
      <c r="I16" s="19"/>
      <c r="J16" s="17"/>
      <c r="K16" s="21"/>
      <c r="L16" s="39"/>
      <c r="M16" s="17"/>
      <c r="N16" s="17"/>
      <c r="O16" s="21"/>
      <c r="P16" s="21"/>
    </row>
    <row r="17" spans="1:16" x14ac:dyDescent="0.25">
      <c r="B17" s="55" t="s">
        <v>62</v>
      </c>
      <c r="C17" s="32" t="s">
        <v>79</v>
      </c>
      <c r="D17" s="10">
        <v>-4526.34</v>
      </c>
      <c r="E17" s="16">
        <f t="shared" ref="E17:F18" si="0">0*(-1)</f>
        <v>0</v>
      </c>
      <c r="F17" s="16">
        <f t="shared" si="0"/>
        <v>0</v>
      </c>
      <c r="G17" s="25">
        <f>IF(-10000=0,OSRRefF17_0x_0,-10000)</f>
        <v>-10000</v>
      </c>
      <c r="H17" s="10">
        <v>112379.04</v>
      </c>
      <c r="I17" s="16"/>
      <c r="J17" s="16"/>
      <c r="K17" s="25">
        <f>IF(100000=0,OSRRefJ17_0x_0,100000)</f>
        <v>100000</v>
      </c>
      <c r="L17" s="10">
        <f t="shared" ref="L17:O18" si="1">D17+H17</f>
        <v>107852.7</v>
      </c>
      <c r="M17" s="10">
        <f t="shared" si="1"/>
        <v>0</v>
      </c>
      <c r="N17" s="10">
        <f t="shared" si="1"/>
        <v>0</v>
      </c>
      <c r="O17" s="25">
        <f t="shared" si="1"/>
        <v>90000</v>
      </c>
      <c r="P17" s="56"/>
    </row>
    <row r="18" spans="1:16" x14ac:dyDescent="0.25">
      <c r="B18" s="55" t="s">
        <v>49</v>
      </c>
      <c r="C18" s="32" t="s">
        <v>53</v>
      </c>
      <c r="D18" s="10"/>
      <c r="E18" s="16">
        <f t="shared" si="0"/>
        <v>0</v>
      </c>
      <c r="F18" s="16">
        <f t="shared" si="0"/>
        <v>0</v>
      </c>
      <c r="G18" s="25">
        <f>IF(0=0,OSRRefF17_1x_0,0)</f>
        <v>0</v>
      </c>
      <c r="H18" s="10">
        <v>0.5</v>
      </c>
      <c r="I18" s="16"/>
      <c r="J18" s="16"/>
      <c r="K18" s="25">
        <f>IF(0=0,OSRRefJ17_1x_0,0)</f>
        <v>0</v>
      </c>
      <c r="L18" s="10">
        <f t="shared" si="1"/>
        <v>0.5</v>
      </c>
      <c r="M18" s="10">
        <f t="shared" si="1"/>
        <v>0</v>
      </c>
      <c r="N18" s="10">
        <f t="shared" si="1"/>
        <v>0</v>
      </c>
      <c r="O18" s="25">
        <f t="shared" si="1"/>
        <v>0</v>
      </c>
      <c r="P18" s="56"/>
    </row>
    <row r="19" spans="1:16" x14ac:dyDescent="0.25">
      <c r="A19" s="49"/>
      <c r="B19" s="32"/>
      <c r="C19" s="32"/>
      <c r="D19" s="23"/>
      <c r="E19" s="6"/>
      <c r="F19" s="6"/>
      <c r="G19" s="13"/>
      <c r="H19" s="23"/>
      <c r="I19" s="6"/>
      <c r="J19" s="6"/>
      <c r="K19" s="13"/>
      <c r="L19" s="23"/>
      <c r="M19" s="6"/>
      <c r="N19" s="6"/>
      <c r="O19" s="13"/>
      <c r="P19" s="13"/>
    </row>
    <row r="20" spans="1:16" x14ac:dyDescent="0.25">
      <c r="A20" s="49"/>
      <c r="B20" s="37"/>
      <c r="C20" s="37"/>
      <c r="D20" s="22"/>
      <c r="E20" s="7"/>
      <c r="F20" s="7"/>
      <c r="G20" s="12"/>
      <c r="H20" s="22"/>
      <c r="I20" s="7"/>
      <c r="J20" s="7"/>
      <c r="K20" s="12"/>
      <c r="L20" s="22"/>
      <c r="M20" s="7"/>
      <c r="N20" s="7"/>
      <c r="O20" s="12"/>
      <c r="P20" s="12"/>
    </row>
    <row r="21" spans="1:16" ht="15.75" thickBot="1" x14ac:dyDescent="0.3">
      <c r="A21" s="41"/>
      <c r="B21" s="28"/>
      <c r="C21" s="28" t="s">
        <v>10</v>
      </c>
      <c r="D21" s="35">
        <f>SUM(OSRRefD17x_0)</f>
        <v>-4526.34</v>
      </c>
      <c r="E21" s="15">
        <f>SUM(OSRRefE17x_0)</f>
        <v>0</v>
      </c>
      <c r="F21" s="15">
        <f>SUM(OSRRefF17x_0)</f>
        <v>0</v>
      </c>
      <c r="G21" s="15">
        <f>SUM(OSRRefG17x_0)</f>
        <v>-10000</v>
      </c>
      <c r="H21" s="35">
        <f>SUM(OSRRefH17x_0)</f>
        <v>112379.54</v>
      </c>
      <c r="I21" s="15">
        <f>SUM(OSRRefI17x_0)</f>
        <v>0</v>
      </c>
      <c r="J21" s="38">
        <f>SUM(OSRRefJ17x_0)</f>
        <v>0</v>
      </c>
      <c r="K21" s="36">
        <f>SUM(OSRRefK17x_0)</f>
        <v>100000</v>
      </c>
      <c r="L21" s="24">
        <f t="shared" ref="L21:O21" si="2">D21+H21</f>
        <v>107853.2</v>
      </c>
      <c r="M21" s="24">
        <f t="shared" si="2"/>
        <v>0</v>
      </c>
      <c r="N21" s="24">
        <f t="shared" si="2"/>
        <v>0</v>
      </c>
      <c r="O21" s="36">
        <f t="shared" si="2"/>
        <v>90000</v>
      </c>
      <c r="P21" s="54"/>
    </row>
    <row r="22" spans="1:16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7"/>
  <sheetViews>
    <sheetView tabSelected="1" workbookViewId="0">
      <selection activeCell="K1" sqref="H1:K1048576"/>
    </sheetView>
  </sheetViews>
  <sheetFormatPr baseColWidth="10" defaultColWidth="9.140625" defaultRowHeight="15" x14ac:dyDescent="0.25"/>
  <cols>
    <col min="1" max="1" width="5.28515625" customWidth="1"/>
    <col min="2" max="2" width="13.28515625" customWidth="1"/>
    <col min="3" max="3" width="23.28515625" customWidth="1"/>
    <col min="4" max="15" width="13.28515625" customWidth="1"/>
    <col min="16" max="16" width="30.28515625" customWidth="1"/>
  </cols>
  <sheetData>
    <row r="1" spans="1:16" ht="1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.5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0.25" x14ac:dyDescent="0.3">
      <c r="B6" s="1"/>
      <c r="C6" s="44"/>
      <c r="D6" s="48" t="s">
        <v>25</v>
      </c>
      <c r="E6" s="46">
        <v>2019</v>
      </c>
      <c r="F6" s="5" t="s">
        <v>60</v>
      </c>
      <c r="H6" s="5"/>
      <c r="I6" s="5"/>
      <c r="J6" s="5"/>
      <c r="K6" s="5"/>
      <c r="L6" s="5"/>
      <c r="M6" s="1"/>
      <c r="N6" s="1"/>
      <c r="O6" s="1"/>
    </row>
    <row r="7" spans="1:16" ht="20.25" x14ac:dyDescent="0.3">
      <c r="B7" s="1"/>
      <c r="C7" s="42"/>
      <c r="D7" s="48" t="s">
        <v>52</v>
      </c>
      <c r="E7" s="46" t="str">
        <f>RIGHT("201912",2)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6" ht="23.25" x14ac:dyDescent="0.35">
      <c r="B8" s="1"/>
      <c r="C8" s="1"/>
      <c r="D8" s="4"/>
      <c r="E8" s="1"/>
      <c r="F8" s="26"/>
      <c r="G8" s="34">
        <v>20</v>
      </c>
      <c r="H8" s="34" t="s">
        <v>80</v>
      </c>
      <c r="I8" s="4"/>
      <c r="J8" s="4"/>
      <c r="K8" s="4"/>
      <c r="L8" s="4"/>
      <c r="M8" s="4"/>
      <c r="N8" s="4"/>
      <c r="O8" s="1"/>
    </row>
    <row r="9" spans="1:16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6" ht="15" customHeight="1" x14ac:dyDescent="0.35">
      <c r="B10" s="1"/>
      <c r="C10" s="18"/>
      <c r="D10" s="18"/>
      <c r="E10" s="18"/>
      <c r="F10" s="1"/>
      <c r="I10" s="4"/>
      <c r="J10" s="4"/>
      <c r="K10" s="4"/>
      <c r="L10" s="4"/>
      <c r="M10" s="4"/>
      <c r="N10" s="4"/>
      <c r="O10" s="1"/>
    </row>
    <row r="11" spans="1:16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6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  <c r="P12" s="53"/>
    </row>
    <row r="13" spans="1:16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  <c r="P13" s="9"/>
    </row>
    <row r="14" spans="1:16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  <c r="P14" s="2" t="s">
        <v>48</v>
      </c>
    </row>
    <row r="15" spans="1:16" x14ac:dyDescent="0.25">
      <c r="A15" s="1"/>
      <c r="B15" s="30"/>
      <c r="C15" s="30"/>
      <c r="D15" s="20"/>
      <c r="E15" s="8"/>
      <c r="F15" s="8"/>
      <c r="G15" s="14"/>
      <c r="H15" s="20"/>
      <c r="I15" s="8"/>
      <c r="J15" s="8"/>
      <c r="K15" s="14"/>
      <c r="L15" s="20"/>
      <c r="M15" s="8"/>
      <c r="N15" s="8"/>
      <c r="O15" s="14"/>
      <c r="P15" s="14"/>
    </row>
    <row r="16" spans="1:16" x14ac:dyDescent="0.25">
      <c r="A16" s="1"/>
      <c r="B16" s="33" t="s">
        <v>3</v>
      </c>
      <c r="C16" s="33" t="s">
        <v>47</v>
      </c>
      <c r="D16" s="31"/>
      <c r="E16" s="19"/>
      <c r="F16" s="19"/>
      <c r="G16" s="50"/>
      <c r="H16" s="31"/>
      <c r="I16" s="19"/>
      <c r="J16" s="17"/>
      <c r="K16" s="21"/>
      <c r="L16" s="39"/>
      <c r="M16" s="17"/>
      <c r="N16" s="17"/>
      <c r="O16" s="21"/>
      <c r="P16" s="21"/>
    </row>
    <row r="17" spans="1:16" x14ac:dyDescent="0.25">
      <c r="B17" s="55" t="s">
        <v>62</v>
      </c>
      <c r="C17" s="32" t="s">
        <v>79</v>
      </c>
      <c r="D17" s="10">
        <v>-16290</v>
      </c>
      <c r="E17" s="16">
        <f t="shared" ref="E17:F23" si="0">0*(-1)</f>
        <v>0</v>
      </c>
      <c r="F17" s="16">
        <f t="shared" si="0"/>
        <v>0</v>
      </c>
      <c r="G17" s="25">
        <f>IF(0=0,OSRRefF17_0x_0,0)</f>
        <v>0</v>
      </c>
      <c r="H17" s="10">
        <v>7521</v>
      </c>
      <c r="I17" s="16"/>
      <c r="J17" s="16"/>
      <c r="K17" s="25">
        <f>IF(0=0,OSRRefJ17_0x_0,0)</f>
        <v>0</v>
      </c>
      <c r="L17" s="10">
        <f t="shared" ref="L17:O23" si="1">D17+H17</f>
        <v>-8769</v>
      </c>
      <c r="M17" s="10">
        <f t="shared" si="1"/>
        <v>0</v>
      </c>
      <c r="N17" s="10">
        <f t="shared" si="1"/>
        <v>0</v>
      </c>
      <c r="O17" s="25">
        <f t="shared" si="1"/>
        <v>0</v>
      </c>
      <c r="P17" s="56"/>
    </row>
    <row r="18" spans="1:16" x14ac:dyDescent="0.25">
      <c r="B18" s="55" t="s">
        <v>27</v>
      </c>
      <c r="C18" s="32" t="s">
        <v>13</v>
      </c>
      <c r="D18" s="10">
        <v>-36097</v>
      </c>
      <c r="E18" s="16">
        <f t="shared" si="0"/>
        <v>0</v>
      </c>
      <c r="F18" s="16">
        <f t="shared" si="0"/>
        <v>0</v>
      </c>
      <c r="G18" s="25">
        <f>IF(-50000=0,OSRRefF17_1x_0,-50000)</f>
        <v>-50000</v>
      </c>
      <c r="H18" s="10">
        <v>8724.08</v>
      </c>
      <c r="I18" s="16"/>
      <c r="J18" s="16"/>
      <c r="K18" s="25">
        <f>IF(50000=0,OSRRefJ17_1x_0,50000)</f>
        <v>50000</v>
      </c>
      <c r="L18" s="10">
        <f t="shared" si="1"/>
        <v>-27372.92</v>
      </c>
      <c r="M18" s="10">
        <f t="shared" si="1"/>
        <v>0</v>
      </c>
      <c r="N18" s="10">
        <f t="shared" si="1"/>
        <v>0</v>
      </c>
      <c r="O18" s="25">
        <f t="shared" si="1"/>
        <v>0</v>
      </c>
      <c r="P18" s="56"/>
    </row>
    <row r="19" spans="1:16" x14ac:dyDescent="0.25">
      <c r="B19" s="55" t="s">
        <v>28</v>
      </c>
      <c r="C19" s="32" t="s">
        <v>88</v>
      </c>
      <c r="D19" s="10"/>
      <c r="E19" s="16">
        <f t="shared" si="0"/>
        <v>0</v>
      </c>
      <c r="F19" s="16">
        <f t="shared" si="0"/>
        <v>0</v>
      </c>
      <c r="G19" s="25">
        <f>IF(0=0,OSRRefF17_2x_0,0)</f>
        <v>0</v>
      </c>
      <c r="H19" s="10">
        <v>20288.82</v>
      </c>
      <c r="I19" s="16"/>
      <c r="J19" s="16"/>
      <c r="K19" s="25">
        <f>IF(0=0,OSRRefJ17_2x_0,0)</f>
        <v>0</v>
      </c>
      <c r="L19" s="10">
        <f t="shared" si="1"/>
        <v>20288.82</v>
      </c>
      <c r="M19" s="10">
        <f t="shared" si="1"/>
        <v>0</v>
      </c>
      <c r="N19" s="10">
        <f t="shared" si="1"/>
        <v>0</v>
      </c>
      <c r="O19" s="25">
        <f t="shared" si="1"/>
        <v>0</v>
      </c>
      <c r="P19" s="56"/>
    </row>
    <row r="20" spans="1:16" x14ac:dyDescent="0.25">
      <c r="B20" s="55" t="s">
        <v>54</v>
      </c>
      <c r="C20" s="32" t="s">
        <v>88</v>
      </c>
      <c r="D20" s="10">
        <v>-20000</v>
      </c>
      <c r="E20" s="16">
        <f t="shared" si="0"/>
        <v>0</v>
      </c>
      <c r="F20" s="16">
        <f t="shared" si="0"/>
        <v>0</v>
      </c>
      <c r="G20" s="25">
        <f>IF(0=0,OSRRefF17_3x_0,0)</f>
        <v>0</v>
      </c>
      <c r="H20" s="10">
        <v>12377.02</v>
      </c>
      <c r="I20" s="16"/>
      <c r="J20" s="16"/>
      <c r="K20" s="25">
        <f>IF(0=0,OSRRefJ17_3x_0,0)</f>
        <v>0</v>
      </c>
      <c r="L20" s="10">
        <f t="shared" si="1"/>
        <v>-7622.98</v>
      </c>
      <c r="M20" s="10">
        <f t="shared" si="1"/>
        <v>0</v>
      </c>
      <c r="N20" s="10">
        <f t="shared" si="1"/>
        <v>0</v>
      </c>
      <c r="O20" s="25">
        <f t="shared" si="1"/>
        <v>0</v>
      </c>
      <c r="P20" s="56"/>
    </row>
    <row r="21" spans="1:16" x14ac:dyDescent="0.25">
      <c r="B21" s="55" t="s">
        <v>81</v>
      </c>
      <c r="C21" s="32" t="s">
        <v>29</v>
      </c>
      <c r="D21" s="10"/>
      <c r="E21" s="16">
        <f t="shared" si="0"/>
        <v>0</v>
      </c>
      <c r="F21" s="16">
        <f t="shared" si="0"/>
        <v>0</v>
      </c>
      <c r="G21" s="25">
        <f>IF(0=0,OSRRefF17_4x_0,0)</f>
        <v>0</v>
      </c>
      <c r="H21" s="10">
        <v>13471.42</v>
      </c>
      <c r="I21" s="16"/>
      <c r="J21" s="16"/>
      <c r="K21" s="25">
        <f>IF(0=0,OSRRefJ17_4x_0,0)</f>
        <v>0</v>
      </c>
      <c r="L21" s="10">
        <f t="shared" si="1"/>
        <v>13471.42</v>
      </c>
      <c r="M21" s="10">
        <f t="shared" si="1"/>
        <v>0</v>
      </c>
      <c r="N21" s="10">
        <f t="shared" si="1"/>
        <v>0</v>
      </c>
      <c r="O21" s="25">
        <f t="shared" si="1"/>
        <v>0</v>
      </c>
      <c r="P21" s="56"/>
    </row>
    <row r="22" spans="1:16" x14ac:dyDescent="0.25">
      <c r="B22" s="55" t="s">
        <v>49</v>
      </c>
      <c r="C22" s="32" t="s">
        <v>53</v>
      </c>
      <c r="D22" s="10">
        <v>-859666.63</v>
      </c>
      <c r="E22" s="16">
        <f t="shared" si="0"/>
        <v>0</v>
      </c>
      <c r="F22" s="16">
        <f t="shared" si="0"/>
        <v>0</v>
      </c>
      <c r="G22" s="25">
        <f>IF(-940000=0,OSRRefF17_5x_0,-940000)</f>
        <v>-940000</v>
      </c>
      <c r="H22" s="10">
        <v>831033.08</v>
      </c>
      <c r="I22" s="16"/>
      <c r="J22" s="16"/>
      <c r="K22" s="25">
        <f>IF(780000=0,OSRRefJ17_5x_0,780000)</f>
        <v>780000</v>
      </c>
      <c r="L22" s="10">
        <f t="shared" si="1"/>
        <v>-28633.550000000047</v>
      </c>
      <c r="M22" s="10">
        <f t="shared" si="1"/>
        <v>0</v>
      </c>
      <c r="N22" s="10">
        <f t="shared" si="1"/>
        <v>0</v>
      </c>
      <c r="O22" s="25">
        <f t="shared" si="1"/>
        <v>-160000</v>
      </c>
      <c r="P22" s="56"/>
    </row>
    <row r="23" spans="1:16" x14ac:dyDescent="0.25">
      <c r="B23" s="55" t="s">
        <v>30</v>
      </c>
      <c r="C23" s="32" t="s">
        <v>89</v>
      </c>
      <c r="D23" s="10">
        <v>-48876.21</v>
      </c>
      <c r="E23" s="16">
        <f t="shared" si="0"/>
        <v>0</v>
      </c>
      <c r="F23" s="16">
        <f t="shared" si="0"/>
        <v>0</v>
      </c>
      <c r="G23" s="25">
        <f>IF(0=0,OSRRefF17_6x_0,0)</f>
        <v>0</v>
      </c>
      <c r="H23" s="10"/>
      <c r="I23" s="16"/>
      <c r="J23" s="16"/>
      <c r="K23" s="25">
        <f>IF(0=0,OSRRefJ17_6x_0,0)</f>
        <v>0</v>
      </c>
      <c r="L23" s="10">
        <f t="shared" si="1"/>
        <v>-48876.21</v>
      </c>
      <c r="M23" s="10">
        <f t="shared" si="1"/>
        <v>0</v>
      </c>
      <c r="N23" s="10">
        <f t="shared" si="1"/>
        <v>0</v>
      </c>
      <c r="O23" s="25">
        <f t="shared" si="1"/>
        <v>0</v>
      </c>
      <c r="P23" s="56"/>
    </row>
    <row r="24" spans="1:16" x14ac:dyDescent="0.25">
      <c r="A24" s="49"/>
      <c r="B24" s="32"/>
      <c r="C24" s="32"/>
      <c r="D24" s="23"/>
      <c r="E24" s="6"/>
      <c r="F24" s="6"/>
      <c r="G24" s="13"/>
      <c r="H24" s="23"/>
      <c r="I24" s="6"/>
      <c r="J24" s="6"/>
      <c r="K24" s="13"/>
      <c r="L24" s="23"/>
      <c r="M24" s="6"/>
      <c r="N24" s="6"/>
      <c r="O24" s="13"/>
      <c r="P24" s="13"/>
    </row>
    <row r="25" spans="1:16" x14ac:dyDescent="0.25">
      <c r="A25" s="49"/>
      <c r="B25" s="37"/>
      <c r="C25" s="37"/>
      <c r="D25" s="22"/>
      <c r="E25" s="7"/>
      <c r="F25" s="7"/>
      <c r="G25" s="12"/>
      <c r="H25" s="22"/>
      <c r="I25" s="7"/>
      <c r="J25" s="7"/>
      <c r="K25" s="12"/>
      <c r="L25" s="22"/>
      <c r="M25" s="7"/>
      <c r="N25" s="7"/>
      <c r="O25" s="12"/>
      <c r="P25" s="12"/>
    </row>
    <row r="26" spans="1:16" ht="15.75" thickBot="1" x14ac:dyDescent="0.3">
      <c r="A26" s="41"/>
      <c r="B26" s="28"/>
      <c r="C26" s="28" t="s">
        <v>10</v>
      </c>
      <c r="D26" s="35">
        <f>SUM(OSRRefD17x_0)</f>
        <v>-980929.84</v>
      </c>
      <c r="E26" s="15">
        <f>SUM(OSRRefE17x_0)</f>
        <v>0</v>
      </c>
      <c r="F26" s="15">
        <f>SUM(OSRRefF17x_0)</f>
        <v>0</v>
      </c>
      <c r="G26" s="15">
        <f>SUM(OSRRefG17x_0)</f>
        <v>-990000</v>
      </c>
      <c r="H26" s="35">
        <f>SUM(OSRRefH17x_0)</f>
        <v>893415.41999999993</v>
      </c>
      <c r="I26" s="15">
        <f>SUM(OSRRefI17x_0)</f>
        <v>0</v>
      </c>
      <c r="J26" s="38">
        <f>SUM(OSRRefJ17x_0)</f>
        <v>0</v>
      </c>
      <c r="K26" s="36">
        <f>SUM(OSRRefK17x_0)</f>
        <v>830000</v>
      </c>
      <c r="L26" s="24">
        <f t="shared" ref="L26:O26" si="2">D26+H26</f>
        <v>-87514.420000000042</v>
      </c>
      <c r="M26" s="24">
        <f t="shared" si="2"/>
        <v>0</v>
      </c>
      <c r="N26" s="24">
        <f t="shared" si="2"/>
        <v>0</v>
      </c>
      <c r="O26" s="36">
        <f t="shared" si="2"/>
        <v>-160000</v>
      </c>
      <c r="P26" s="54"/>
    </row>
    <row r="27" spans="1:16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4"/>
  <sheetViews>
    <sheetView workbookViewId="0">
      <selection activeCell="K1" sqref="H1:K1048576"/>
    </sheetView>
  </sheetViews>
  <sheetFormatPr baseColWidth="10" defaultColWidth="9.140625" defaultRowHeight="15" x14ac:dyDescent="0.25"/>
  <cols>
    <col min="1" max="1" width="5.28515625" customWidth="1"/>
    <col min="2" max="2" width="13.28515625" customWidth="1"/>
    <col min="3" max="3" width="23.28515625" customWidth="1"/>
    <col min="4" max="15" width="13.28515625" customWidth="1"/>
    <col min="16" max="16" width="30.28515625" customWidth="1"/>
  </cols>
  <sheetData>
    <row r="1" spans="1:16" ht="1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.5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0.25" x14ac:dyDescent="0.3">
      <c r="B6" s="1"/>
      <c r="C6" s="44"/>
      <c r="D6" s="48" t="s">
        <v>25</v>
      </c>
      <c r="E6" s="46">
        <v>2019</v>
      </c>
      <c r="F6" s="5" t="s">
        <v>60</v>
      </c>
      <c r="H6" s="5"/>
      <c r="I6" s="5"/>
      <c r="J6" s="5"/>
      <c r="K6" s="5"/>
      <c r="L6" s="5"/>
      <c r="M6" s="1"/>
      <c r="N6" s="1"/>
      <c r="O6" s="1"/>
    </row>
    <row r="7" spans="1:16" ht="20.25" x14ac:dyDescent="0.3">
      <c r="B7" s="1"/>
      <c r="C7" s="42"/>
      <c r="D7" s="48" t="s">
        <v>52</v>
      </c>
      <c r="E7" s="46" t="str">
        <f>RIGHT("201912",2)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6" ht="23.25" x14ac:dyDescent="0.35">
      <c r="B8" s="1"/>
      <c r="C8" s="1"/>
      <c r="D8" s="4"/>
      <c r="E8" s="1"/>
      <c r="F8" s="26"/>
      <c r="G8" s="34">
        <v>30</v>
      </c>
      <c r="H8" s="34" t="s">
        <v>21</v>
      </c>
      <c r="I8" s="4"/>
      <c r="J8" s="4"/>
      <c r="K8" s="4"/>
      <c r="L8" s="4"/>
      <c r="M8" s="4"/>
      <c r="N8" s="4"/>
      <c r="O8" s="1"/>
    </row>
    <row r="9" spans="1:16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6" ht="15" customHeight="1" x14ac:dyDescent="0.35">
      <c r="B10" s="1"/>
      <c r="C10" s="18"/>
      <c r="D10" s="18"/>
      <c r="E10" s="18"/>
      <c r="F10" s="1"/>
      <c r="I10" s="4"/>
      <c r="J10" s="4"/>
      <c r="K10" s="4"/>
      <c r="L10" s="4"/>
      <c r="M10" s="4"/>
      <c r="N10" s="4"/>
      <c r="O10" s="1"/>
    </row>
    <row r="11" spans="1:16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6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  <c r="P12" s="53"/>
    </row>
    <row r="13" spans="1:16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  <c r="P13" s="9"/>
    </row>
    <row r="14" spans="1:16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  <c r="P14" s="2" t="s">
        <v>48</v>
      </c>
    </row>
    <row r="15" spans="1:16" x14ac:dyDescent="0.25">
      <c r="A15" s="1"/>
      <c r="B15" s="30"/>
      <c r="C15" s="30"/>
      <c r="D15" s="20"/>
      <c r="E15" s="8"/>
      <c r="F15" s="8"/>
      <c r="G15" s="14"/>
      <c r="H15" s="20"/>
      <c r="I15" s="8"/>
      <c r="J15" s="8"/>
      <c r="K15" s="14"/>
      <c r="L15" s="20"/>
      <c r="M15" s="8"/>
      <c r="N15" s="8"/>
      <c r="O15" s="14"/>
      <c r="P15" s="14"/>
    </row>
    <row r="16" spans="1:16" x14ac:dyDescent="0.25">
      <c r="A16" s="1"/>
      <c r="B16" s="33" t="s">
        <v>3</v>
      </c>
      <c r="C16" s="33" t="s">
        <v>47</v>
      </c>
      <c r="D16" s="31"/>
      <c r="E16" s="19"/>
      <c r="F16" s="19"/>
      <c r="G16" s="50"/>
      <c r="H16" s="31"/>
      <c r="I16" s="19"/>
      <c r="J16" s="17"/>
      <c r="K16" s="21"/>
      <c r="L16" s="39"/>
      <c r="M16" s="17"/>
      <c r="N16" s="17"/>
      <c r="O16" s="21"/>
      <c r="P16" s="21"/>
    </row>
    <row r="17" spans="1:16" x14ac:dyDescent="0.25">
      <c r="B17" s="55" t="s">
        <v>43</v>
      </c>
      <c r="C17" s="32" t="s">
        <v>95</v>
      </c>
      <c r="D17" s="10">
        <v>-24800</v>
      </c>
      <c r="E17" s="16">
        <f t="shared" ref="E17:F20" si="0">0*(-1)</f>
        <v>0</v>
      </c>
      <c r="F17" s="16">
        <f t="shared" si="0"/>
        <v>0</v>
      </c>
      <c r="G17" s="25">
        <f>IF(0=0,OSRRefF17_0x_0,0)</f>
        <v>0</v>
      </c>
      <c r="H17" s="10">
        <v>21176.45</v>
      </c>
      <c r="I17" s="16"/>
      <c r="J17" s="16"/>
      <c r="K17" s="25">
        <f>IF(0=0,OSRRefJ17_0x_0,0)</f>
        <v>0</v>
      </c>
      <c r="L17" s="10">
        <f t="shared" ref="L17:O20" si="1">D17+H17</f>
        <v>-3623.5499999999993</v>
      </c>
      <c r="M17" s="10">
        <f t="shared" si="1"/>
        <v>0</v>
      </c>
      <c r="N17" s="10">
        <f t="shared" si="1"/>
        <v>0</v>
      </c>
      <c r="O17" s="25">
        <f t="shared" si="1"/>
        <v>0</v>
      </c>
      <c r="P17" s="56"/>
    </row>
    <row r="18" spans="1:16" x14ac:dyDescent="0.25">
      <c r="B18" s="55" t="s">
        <v>44</v>
      </c>
      <c r="C18" s="32" t="s">
        <v>104</v>
      </c>
      <c r="D18" s="10">
        <v>-154541.65</v>
      </c>
      <c r="E18" s="16">
        <f t="shared" si="0"/>
        <v>0</v>
      </c>
      <c r="F18" s="16">
        <f t="shared" si="0"/>
        <v>0</v>
      </c>
      <c r="G18" s="25">
        <f>IF(0=0,OSRRefF17_1x_0,0)</f>
        <v>0</v>
      </c>
      <c r="H18" s="10">
        <v>66832.350000000006</v>
      </c>
      <c r="I18" s="16"/>
      <c r="J18" s="16"/>
      <c r="K18" s="25">
        <f>IF(0=0,OSRRefJ17_1x_0,0)</f>
        <v>0</v>
      </c>
      <c r="L18" s="10">
        <f t="shared" si="1"/>
        <v>-87709.299999999988</v>
      </c>
      <c r="M18" s="10">
        <f t="shared" si="1"/>
        <v>0</v>
      </c>
      <c r="N18" s="10">
        <f t="shared" si="1"/>
        <v>0</v>
      </c>
      <c r="O18" s="25">
        <f t="shared" si="1"/>
        <v>0</v>
      </c>
      <c r="P18" s="56"/>
    </row>
    <row r="19" spans="1:16" x14ac:dyDescent="0.25">
      <c r="B19" s="55" t="s">
        <v>45</v>
      </c>
      <c r="C19" s="32" t="s">
        <v>63</v>
      </c>
      <c r="D19" s="10">
        <v>-56690</v>
      </c>
      <c r="E19" s="16">
        <f t="shared" si="0"/>
        <v>0</v>
      </c>
      <c r="F19" s="16">
        <f t="shared" si="0"/>
        <v>0</v>
      </c>
      <c r="G19" s="25">
        <f>IF(0=0,OSRRefF17_2x_0,0)</f>
        <v>0</v>
      </c>
      <c r="H19" s="10">
        <v>59120</v>
      </c>
      <c r="I19" s="16"/>
      <c r="J19" s="16"/>
      <c r="K19" s="25">
        <f>IF(0=0,OSRRefJ17_2x_0,0)</f>
        <v>0</v>
      </c>
      <c r="L19" s="10">
        <f t="shared" si="1"/>
        <v>2430</v>
      </c>
      <c r="M19" s="10">
        <f t="shared" si="1"/>
        <v>0</v>
      </c>
      <c r="N19" s="10">
        <f t="shared" si="1"/>
        <v>0</v>
      </c>
      <c r="O19" s="25">
        <f t="shared" si="1"/>
        <v>0</v>
      </c>
      <c r="P19" s="56"/>
    </row>
    <row r="20" spans="1:16" x14ac:dyDescent="0.25">
      <c r="B20" s="55" t="s">
        <v>14</v>
      </c>
      <c r="C20" s="32" t="s">
        <v>73</v>
      </c>
      <c r="D20" s="10">
        <v>3900</v>
      </c>
      <c r="E20" s="16">
        <f t="shared" si="0"/>
        <v>0</v>
      </c>
      <c r="F20" s="16">
        <f t="shared" si="0"/>
        <v>0</v>
      </c>
      <c r="G20" s="25">
        <f>IF(0=0,OSRRefF17_3x_0,0)</f>
        <v>0</v>
      </c>
      <c r="H20" s="10">
        <v>2200</v>
      </c>
      <c r="I20" s="16"/>
      <c r="J20" s="16"/>
      <c r="K20" s="25">
        <f>IF(0=0,OSRRefJ17_3x_0,0)</f>
        <v>0</v>
      </c>
      <c r="L20" s="10">
        <f t="shared" si="1"/>
        <v>6100</v>
      </c>
      <c r="M20" s="10">
        <f t="shared" si="1"/>
        <v>0</v>
      </c>
      <c r="N20" s="10">
        <f t="shared" si="1"/>
        <v>0</v>
      </c>
      <c r="O20" s="25">
        <f t="shared" si="1"/>
        <v>0</v>
      </c>
      <c r="P20" s="56"/>
    </row>
    <row r="21" spans="1:16" x14ac:dyDescent="0.25">
      <c r="A21" s="49"/>
      <c r="B21" s="32"/>
      <c r="C21" s="32"/>
      <c r="D21" s="23"/>
      <c r="E21" s="6"/>
      <c r="F21" s="6"/>
      <c r="G21" s="13"/>
      <c r="H21" s="23"/>
      <c r="I21" s="6"/>
      <c r="J21" s="6"/>
      <c r="K21" s="13"/>
      <c r="L21" s="23"/>
      <c r="M21" s="6"/>
      <c r="N21" s="6"/>
      <c r="O21" s="13"/>
      <c r="P21" s="13"/>
    </row>
    <row r="22" spans="1:16" x14ac:dyDescent="0.25">
      <c r="A22" s="49"/>
      <c r="B22" s="37"/>
      <c r="C22" s="37"/>
      <c r="D22" s="22"/>
      <c r="E22" s="7"/>
      <c r="F22" s="7"/>
      <c r="G22" s="12"/>
      <c r="H22" s="22"/>
      <c r="I22" s="7"/>
      <c r="J22" s="7"/>
      <c r="K22" s="12"/>
      <c r="L22" s="22"/>
      <c r="M22" s="7"/>
      <c r="N22" s="7"/>
      <c r="O22" s="12"/>
      <c r="P22" s="12"/>
    </row>
    <row r="23" spans="1:16" ht="15.75" thickBot="1" x14ac:dyDescent="0.3">
      <c r="A23" s="41"/>
      <c r="B23" s="28"/>
      <c r="C23" s="28" t="s">
        <v>10</v>
      </c>
      <c r="D23" s="35">
        <f>SUM(OSRRefD17x_0)</f>
        <v>-232131.65</v>
      </c>
      <c r="E23" s="15">
        <f>SUM(OSRRefE17x_0)</f>
        <v>0</v>
      </c>
      <c r="F23" s="15">
        <f>SUM(OSRRefF17x_0)</f>
        <v>0</v>
      </c>
      <c r="G23" s="15">
        <f>SUM(OSRRefG17x_0)</f>
        <v>0</v>
      </c>
      <c r="H23" s="35">
        <f>SUM(OSRRefH17x_0)</f>
        <v>149328.79999999999</v>
      </c>
      <c r="I23" s="15">
        <f>SUM(OSRRefI17x_0)</f>
        <v>0</v>
      </c>
      <c r="J23" s="38">
        <f>SUM(OSRRefJ17x_0)</f>
        <v>0</v>
      </c>
      <c r="K23" s="36">
        <f>SUM(OSRRefK17x_0)</f>
        <v>0</v>
      </c>
      <c r="L23" s="24">
        <f t="shared" ref="L23:O23" si="2">D23+H23</f>
        <v>-82802.850000000006</v>
      </c>
      <c r="M23" s="24">
        <f t="shared" si="2"/>
        <v>0</v>
      </c>
      <c r="N23" s="24">
        <f t="shared" si="2"/>
        <v>0</v>
      </c>
      <c r="O23" s="36">
        <f t="shared" si="2"/>
        <v>0</v>
      </c>
      <c r="P23" s="54"/>
    </row>
    <row r="24" spans="1:16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0"/>
  <sheetViews>
    <sheetView workbookViewId="0">
      <selection activeCell="K1" sqref="H1:K1048576"/>
    </sheetView>
  </sheetViews>
  <sheetFormatPr baseColWidth="10" defaultColWidth="9.140625" defaultRowHeight="15" x14ac:dyDescent="0.25"/>
  <cols>
    <col min="1" max="1" width="5.28515625" customWidth="1"/>
    <col min="2" max="2" width="13.28515625" customWidth="1"/>
    <col min="3" max="3" width="23.28515625" customWidth="1"/>
    <col min="4" max="15" width="13.28515625" customWidth="1"/>
    <col min="16" max="16" width="30.28515625" customWidth="1"/>
  </cols>
  <sheetData>
    <row r="1" spans="1:16" ht="1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.5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0.25" x14ac:dyDescent="0.3">
      <c r="B6" s="1"/>
      <c r="C6" s="44"/>
      <c r="D6" s="48" t="s">
        <v>25</v>
      </c>
      <c r="E6" s="46">
        <v>2019</v>
      </c>
      <c r="F6" s="5" t="s">
        <v>60</v>
      </c>
      <c r="H6" s="5"/>
      <c r="I6" s="5"/>
      <c r="J6" s="5"/>
      <c r="K6" s="5"/>
      <c r="L6" s="5"/>
      <c r="M6" s="1"/>
      <c r="N6" s="1"/>
      <c r="O6" s="1"/>
    </row>
    <row r="7" spans="1:16" ht="20.25" x14ac:dyDescent="0.3">
      <c r="B7" s="1"/>
      <c r="C7" s="42"/>
      <c r="D7" s="48" t="s">
        <v>52</v>
      </c>
      <c r="E7" s="46" t="str">
        <f>RIGHT("201912",2)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6" ht="23.25" x14ac:dyDescent="0.35">
      <c r="B8" s="1"/>
      <c r="C8" s="1"/>
      <c r="D8" s="4"/>
      <c r="E8" s="1"/>
      <c r="F8" s="26"/>
      <c r="G8" s="34">
        <v>40</v>
      </c>
      <c r="H8" s="34" t="s">
        <v>105</v>
      </c>
      <c r="I8" s="4"/>
      <c r="J8" s="4"/>
      <c r="K8" s="4"/>
      <c r="L8" s="4"/>
      <c r="M8" s="4"/>
      <c r="N8" s="4"/>
      <c r="O8" s="1"/>
    </row>
    <row r="9" spans="1:16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6" ht="15" customHeight="1" x14ac:dyDescent="0.35">
      <c r="B10" s="1"/>
      <c r="C10" s="18"/>
      <c r="D10" s="18"/>
      <c r="E10" s="18"/>
      <c r="F10" s="1"/>
      <c r="I10" s="4"/>
      <c r="J10" s="4"/>
      <c r="K10" s="4"/>
      <c r="L10" s="4"/>
      <c r="M10" s="4"/>
      <c r="N10" s="4"/>
      <c r="O10" s="1"/>
    </row>
    <row r="11" spans="1:16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6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  <c r="P12" s="53"/>
    </row>
    <row r="13" spans="1:16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  <c r="P13" s="9"/>
    </row>
    <row r="14" spans="1:16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  <c r="P14" s="2" t="s">
        <v>48</v>
      </c>
    </row>
    <row r="15" spans="1:16" x14ac:dyDescent="0.25">
      <c r="A15" s="1"/>
      <c r="B15" s="30"/>
      <c r="C15" s="30"/>
      <c r="D15" s="20"/>
      <c r="E15" s="8"/>
      <c r="F15" s="8"/>
      <c r="G15" s="14"/>
      <c r="H15" s="20"/>
      <c r="I15" s="8"/>
      <c r="J15" s="8"/>
      <c r="K15" s="14"/>
      <c r="L15" s="20"/>
      <c r="M15" s="8"/>
      <c r="N15" s="8"/>
      <c r="O15" s="14"/>
      <c r="P15" s="14"/>
    </row>
    <row r="16" spans="1:16" x14ac:dyDescent="0.25">
      <c r="A16" s="1"/>
      <c r="B16" s="33" t="s">
        <v>3</v>
      </c>
      <c r="C16" s="33" t="s">
        <v>47</v>
      </c>
      <c r="D16" s="31"/>
      <c r="E16" s="19"/>
      <c r="F16" s="19"/>
      <c r="G16" s="50"/>
      <c r="H16" s="31"/>
      <c r="I16" s="19"/>
      <c r="J16" s="17"/>
      <c r="K16" s="21"/>
      <c r="L16" s="39"/>
      <c r="M16" s="17"/>
      <c r="N16" s="17"/>
      <c r="O16" s="21"/>
      <c r="P16" s="21"/>
    </row>
    <row r="17" spans="1:16" x14ac:dyDescent="0.25">
      <c r="A17" s="49"/>
      <c r="B17" s="32"/>
      <c r="C17" s="32"/>
      <c r="D17" s="23"/>
      <c r="E17" s="6"/>
      <c r="F17" s="6"/>
      <c r="G17" s="13"/>
      <c r="H17" s="23"/>
      <c r="I17" s="6"/>
      <c r="J17" s="6"/>
      <c r="K17" s="13"/>
      <c r="L17" s="23"/>
      <c r="M17" s="6"/>
      <c r="N17" s="6"/>
      <c r="O17" s="13"/>
      <c r="P17" s="13"/>
    </row>
    <row r="18" spans="1:16" x14ac:dyDescent="0.25">
      <c r="A18" s="49"/>
      <c r="B18" s="37"/>
      <c r="C18" s="37"/>
      <c r="D18" s="22"/>
      <c r="E18" s="7"/>
      <c r="F18" s="7"/>
      <c r="G18" s="12"/>
      <c r="H18" s="22"/>
      <c r="I18" s="7"/>
      <c r="J18" s="7"/>
      <c r="K18" s="12"/>
      <c r="L18" s="22"/>
      <c r="M18" s="7"/>
      <c r="N18" s="7"/>
      <c r="O18" s="12"/>
      <c r="P18" s="12"/>
    </row>
    <row r="19" spans="1:16" ht="15.75" thickBot="1" x14ac:dyDescent="0.3">
      <c r="A19" s="41"/>
      <c r="B19" s="28"/>
      <c r="C19" s="28" t="s">
        <v>10</v>
      </c>
      <c r="D19" s="35">
        <f t="shared" ref="D19:K19" si="0">SUM(0)</f>
        <v>0</v>
      </c>
      <c r="E19" s="15">
        <f t="shared" si="0"/>
        <v>0</v>
      </c>
      <c r="F19" s="15">
        <f t="shared" si="0"/>
        <v>0</v>
      </c>
      <c r="G19" s="15">
        <f t="shared" si="0"/>
        <v>0</v>
      </c>
      <c r="H19" s="35">
        <f t="shared" si="0"/>
        <v>0</v>
      </c>
      <c r="I19" s="15">
        <f t="shared" si="0"/>
        <v>0</v>
      </c>
      <c r="J19" s="38">
        <f t="shared" si="0"/>
        <v>0</v>
      </c>
      <c r="K19" s="36">
        <f t="shared" si="0"/>
        <v>0</v>
      </c>
      <c r="L19" s="24">
        <f t="shared" ref="L19:O19" si="1">D19+H19</f>
        <v>0</v>
      </c>
      <c r="M19" s="24">
        <f t="shared" si="1"/>
        <v>0</v>
      </c>
      <c r="N19" s="24">
        <f t="shared" si="1"/>
        <v>0</v>
      </c>
      <c r="O19" s="36">
        <f t="shared" si="1"/>
        <v>0</v>
      </c>
      <c r="P19" s="54"/>
    </row>
    <row r="20" spans="1:16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1"/>
  <sheetViews>
    <sheetView workbookViewId="0">
      <selection activeCell="K1" sqref="H1:K1048576"/>
    </sheetView>
  </sheetViews>
  <sheetFormatPr baseColWidth="10" defaultColWidth="9.140625" defaultRowHeight="15" x14ac:dyDescent="0.25"/>
  <cols>
    <col min="1" max="1" width="5.28515625" customWidth="1"/>
    <col min="2" max="2" width="13.28515625" customWidth="1"/>
    <col min="3" max="3" width="23.28515625" customWidth="1"/>
    <col min="4" max="15" width="13.28515625" customWidth="1"/>
    <col min="16" max="16" width="30.28515625" customWidth="1"/>
  </cols>
  <sheetData>
    <row r="1" spans="1:16" ht="1.5" customHeigh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ht="1.5" customHeight="1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6" ht="1.5" customHeight="1" x14ac:dyDescent="0.25"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5"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x14ac:dyDescent="0.25"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6" ht="20.25" x14ac:dyDescent="0.3">
      <c r="B6" s="1"/>
      <c r="C6" s="44"/>
      <c r="D6" s="48" t="s">
        <v>25</v>
      </c>
      <c r="E6" s="46">
        <v>2019</v>
      </c>
      <c r="F6" s="5" t="s">
        <v>60</v>
      </c>
      <c r="H6" s="5"/>
      <c r="I6" s="5"/>
      <c r="J6" s="5"/>
      <c r="K6" s="5"/>
      <c r="L6" s="5"/>
      <c r="M6" s="1"/>
      <c r="N6" s="1"/>
      <c r="O6" s="1"/>
    </row>
    <row r="7" spans="1:16" ht="20.25" x14ac:dyDescent="0.3">
      <c r="B7" s="1"/>
      <c r="C7" s="42"/>
      <c r="D7" s="48" t="s">
        <v>52</v>
      </c>
      <c r="E7" s="46" t="str">
        <f>RIGHT("201912",2)</f>
        <v>12</v>
      </c>
      <c r="F7" s="1"/>
      <c r="G7" s="11"/>
      <c r="H7" s="11"/>
      <c r="I7" s="1"/>
      <c r="J7" s="1"/>
      <c r="K7" s="1"/>
      <c r="L7" s="1"/>
      <c r="M7" s="1"/>
      <c r="N7" s="1"/>
      <c r="O7" s="1"/>
    </row>
    <row r="8" spans="1:16" ht="23.25" x14ac:dyDescent="0.35">
      <c r="B8" s="1"/>
      <c r="C8" s="1"/>
      <c r="D8" s="4"/>
      <c r="E8" s="1"/>
      <c r="F8" s="26"/>
      <c r="G8" s="34">
        <v>50</v>
      </c>
      <c r="H8" s="34" t="s">
        <v>42</v>
      </c>
      <c r="I8" s="4"/>
      <c r="J8" s="4"/>
      <c r="K8" s="4"/>
      <c r="L8" s="4"/>
      <c r="M8" s="4"/>
      <c r="N8" s="4"/>
      <c r="O8" s="1"/>
    </row>
    <row r="9" spans="1:16" ht="15.75" x14ac:dyDescent="0.25">
      <c r="B9" s="1"/>
      <c r="C9" s="1"/>
      <c r="D9" s="4"/>
      <c r="E9" s="11"/>
      <c r="F9" s="26"/>
      <c r="G9" s="26"/>
      <c r="H9" s="11"/>
      <c r="I9" s="4"/>
      <c r="J9" s="4"/>
      <c r="K9" s="4"/>
      <c r="L9" s="4"/>
      <c r="M9" s="4"/>
      <c r="N9" s="4"/>
      <c r="O9" s="1"/>
    </row>
    <row r="10" spans="1:16" ht="15" customHeight="1" x14ac:dyDescent="0.35">
      <c r="B10" s="1"/>
      <c r="C10" s="18"/>
      <c r="D10" s="18"/>
      <c r="E10" s="18"/>
      <c r="F10" s="1"/>
      <c r="I10" s="4"/>
      <c r="J10" s="4"/>
      <c r="K10" s="4"/>
      <c r="L10" s="4"/>
      <c r="M10" s="4"/>
      <c r="N10" s="4"/>
      <c r="O10" s="1"/>
    </row>
    <row r="11" spans="1:16" ht="23.25" x14ac:dyDescent="0.35">
      <c r="B11" s="1"/>
      <c r="C11" s="18"/>
      <c r="D11" s="27"/>
      <c r="E11" s="27"/>
      <c r="F11" s="3"/>
      <c r="G11" s="3"/>
      <c r="H11" s="3"/>
      <c r="I11" s="3"/>
      <c r="J11" s="3"/>
      <c r="K11" s="3"/>
      <c r="L11" s="3"/>
      <c r="M11" s="3"/>
      <c r="N11" s="3"/>
      <c r="O11" s="52"/>
    </row>
    <row r="12" spans="1:16" ht="18" x14ac:dyDescent="0.25">
      <c r="B12" s="45"/>
      <c r="C12" s="51"/>
      <c r="D12" s="72" t="s">
        <v>0</v>
      </c>
      <c r="E12" s="73"/>
      <c r="F12" s="73"/>
      <c r="G12" s="74"/>
      <c r="H12" s="72" t="s">
        <v>100</v>
      </c>
      <c r="I12" s="73"/>
      <c r="J12" s="73"/>
      <c r="K12" s="74"/>
      <c r="L12" s="72" t="s">
        <v>1</v>
      </c>
      <c r="M12" s="73"/>
      <c r="N12" s="73"/>
      <c r="O12" s="74"/>
      <c r="P12" s="53"/>
    </row>
    <row r="13" spans="1:16" x14ac:dyDescent="0.25">
      <c r="B13" s="47"/>
      <c r="C13" s="43"/>
      <c r="D13" s="75" t="s">
        <v>102</v>
      </c>
      <c r="E13" s="76"/>
      <c r="F13" s="29" t="s">
        <v>20</v>
      </c>
      <c r="G13" s="9"/>
      <c r="H13" s="75" t="s">
        <v>102</v>
      </c>
      <c r="I13" s="76"/>
      <c r="J13" s="29" t="s">
        <v>20</v>
      </c>
      <c r="K13" s="9"/>
      <c r="L13" s="75" t="s">
        <v>102</v>
      </c>
      <c r="M13" s="76"/>
      <c r="N13" s="40"/>
      <c r="O13" s="9"/>
      <c r="P13" s="9"/>
    </row>
    <row r="14" spans="1:16" x14ac:dyDescent="0.25">
      <c r="B14" s="47"/>
      <c r="C14" s="9"/>
      <c r="D14" s="2" t="s">
        <v>78</v>
      </c>
      <c r="E14" s="2" t="s">
        <v>70</v>
      </c>
      <c r="F14" s="2" t="s">
        <v>26</v>
      </c>
      <c r="G14" s="2" t="s">
        <v>37</v>
      </c>
      <c r="H14" s="2" t="s">
        <v>78</v>
      </c>
      <c r="I14" s="2" t="s">
        <v>70</v>
      </c>
      <c r="J14" s="2" t="s">
        <v>26</v>
      </c>
      <c r="K14" s="2" t="s">
        <v>37</v>
      </c>
      <c r="L14" s="2" t="s">
        <v>78</v>
      </c>
      <c r="M14" s="2" t="s">
        <v>70</v>
      </c>
      <c r="N14" s="2" t="s">
        <v>26</v>
      </c>
      <c r="O14" s="2" t="s">
        <v>37</v>
      </c>
      <c r="P14" s="2" t="s">
        <v>48</v>
      </c>
    </row>
    <row r="15" spans="1:16" x14ac:dyDescent="0.25">
      <c r="A15" s="1"/>
      <c r="B15" s="30"/>
      <c r="C15" s="30"/>
      <c r="D15" s="20"/>
      <c r="E15" s="8"/>
      <c r="F15" s="8"/>
      <c r="G15" s="14"/>
      <c r="H15" s="20"/>
      <c r="I15" s="8"/>
      <c r="J15" s="8"/>
      <c r="K15" s="14"/>
      <c r="L15" s="20"/>
      <c r="M15" s="8"/>
      <c r="N15" s="8"/>
      <c r="O15" s="14"/>
      <c r="P15" s="14"/>
    </row>
    <row r="16" spans="1:16" x14ac:dyDescent="0.25">
      <c r="A16" s="1"/>
      <c r="B16" s="33" t="s">
        <v>3</v>
      </c>
      <c r="C16" s="33" t="s">
        <v>47</v>
      </c>
      <c r="D16" s="31"/>
      <c r="E16" s="19"/>
      <c r="F16" s="19"/>
      <c r="G16" s="50"/>
      <c r="H16" s="31"/>
      <c r="I16" s="19"/>
      <c r="J16" s="17"/>
      <c r="K16" s="21"/>
      <c r="L16" s="39"/>
      <c r="M16" s="17"/>
      <c r="N16" s="17"/>
      <c r="O16" s="21"/>
      <c r="P16" s="21"/>
    </row>
    <row r="17" spans="1:16" x14ac:dyDescent="0.25">
      <c r="B17" s="55" t="s">
        <v>82</v>
      </c>
      <c r="C17" s="32" t="s">
        <v>38</v>
      </c>
      <c r="D17" s="10"/>
      <c r="E17" s="16">
        <f t="shared" ref="E17:F27" si="0">0*(-1)</f>
        <v>0</v>
      </c>
      <c r="F17" s="16">
        <f t="shared" si="0"/>
        <v>0</v>
      </c>
      <c r="G17" s="25">
        <f>IF(0=0,OSRRefF17_0x_0,0)</f>
        <v>0</v>
      </c>
      <c r="H17" s="10">
        <v>1396.8</v>
      </c>
      <c r="I17" s="16"/>
      <c r="J17" s="16"/>
      <c r="K17" s="25">
        <f>IF(0=0,OSRRefJ17_0x_0,0)</f>
        <v>0</v>
      </c>
      <c r="L17" s="10">
        <f t="shared" ref="L17:O27" si="1">D17+H17</f>
        <v>1396.8</v>
      </c>
      <c r="M17" s="10">
        <f t="shared" si="1"/>
        <v>0</v>
      </c>
      <c r="N17" s="10">
        <f t="shared" si="1"/>
        <v>0</v>
      </c>
      <c r="O17" s="25">
        <f t="shared" si="1"/>
        <v>0</v>
      </c>
      <c r="P17" s="56"/>
    </row>
    <row r="18" spans="1:16" x14ac:dyDescent="0.25">
      <c r="B18" s="55" t="s">
        <v>31</v>
      </c>
      <c r="C18" s="32" t="s">
        <v>32</v>
      </c>
      <c r="D18" s="10">
        <v>-40750</v>
      </c>
      <c r="E18" s="16">
        <f t="shared" si="0"/>
        <v>0</v>
      </c>
      <c r="F18" s="16">
        <f t="shared" si="0"/>
        <v>0</v>
      </c>
      <c r="G18" s="25">
        <f>IF(0=0,OSRRefF17_1x_0,0)</f>
        <v>0</v>
      </c>
      <c r="H18" s="10">
        <v>51531.98</v>
      </c>
      <c r="I18" s="16"/>
      <c r="J18" s="16"/>
      <c r="K18" s="25">
        <f>IF(0=0,OSRRefJ17_1x_0,0)</f>
        <v>0</v>
      </c>
      <c r="L18" s="10">
        <f t="shared" si="1"/>
        <v>10781.980000000003</v>
      </c>
      <c r="M18" s="10">
        <f t="shared" si="1"/>
        <v>0</v>
      </c>
      <c r="N18" s="10">
        <f t="shared" si="1"/>
        <v>0</v>
      </c>
      <c r="O18" s="25">
        <f t="shared" si="1"/>
        <v>0</v>
      </c>
      <c r="P18" s="56"/>
    </row>
    <row r="19" spans="1:16" x14ac:dyDescent="0.25">
      <c r="B19" s="55" t="s">
        <v>83</v>
      </c>
      <c r="C19" s="32" t="s">
        <v>64</v>
      </c>
      <c r="D19" s="10">
        <v>-41500</v>
      </c>
      <c r="E19" s="16">
        <f t="shared" si="0"/>
        <v>0</v>
      </c>
      <c r="F19" s="16">
        <f t="shared" si="0"/>
        <v>0</v>
      </c>
      <c r="G19" s="25">
        <f>IF(0=0,OSRRefF17_2x_0,0)</f>
        <v>0</v>
      </c>
      <c r="H19" s="10">
        <v>48300.52</v>
      </c>
      <c r="I19" s="16"/>
      <c r="J19" s="16"/>
      <c r="K19" s="25">
        <f>IF(0=0,OSRRefJ17_2x_0,0)</f>
        <v>0</v>
      </c>
      <c r="L19" s="10">
        <f t="shared" si="1"/>
        <v>6800.5199999999968</v>
      </c>
      <c r="M19" s="10">
        <f t="shared" si="1"/>
        <v>0</v>
      </c>
      <c r="N19" s="10">
        <f t="shared" si="1"/>
        <v>0</v>
      </c>
      <c r="O19" s="25">
        <f t="shared" si="1"/>
        <v>0</v>
      </c>
      <c r="P19" s="56"/>
    </row>
    <row r="20" spans="1:16" x14ac:dyDescent="0.25">
      <c r="B20" s="55" t="s">
        <v>33</v>
      </c>
      <c r="C20" s="32" t="s">
        <v>39</v>
      </c>
      <c r="D20" s="10">
        <v>-143671.75</v>
      </c>
      <c r="E20" s="16">
        <f t="shared" si="0"/>
        <v>0</v>
      </c>
      <c r="F20" s="16">
        <f t="shared" si="0"/>
        <v>0</v>
      </c>
      <c r="G20" s="25">
        <f>IF(0=0,OSRRefF17_3x_0,0)</f>
        <v>0</v>
      </c>
      <c r="H20" s="10">
        <v>94690.2</v>
      </c>
      <c r="I20" s="16"/>
      <c r="J20" s="16"/>
      <c r="K20" s="25">
        <f>IF(0=0,OSRRefJ17_3x_0,0)</f>
        <v>0</v>
      </c>
      <c r="L20" s="10">
        <f t="shared" si="1"/>
        <v>-48981.55</v>
      </c>
      <c r="M20" s="10">
        <f t="shared" si="1"/>
        <v>0</v>
      </c>
      <c r="N20" s="10">
        <f t="shared" si="1"/>
        <v>0</v>
      </c>
      <c r="O20" s="25">
        <f t="shared" si="1"/>
        <v>0</v>
      </c>
      <c r="P20" s="56"/>
    </row>
    <row r="21" spans="1:16" x14ac:dyDescent="0.25">
      <c r="B21" s="55" t="s">
        <v>106</v>
      </c>
      <c r="C21" s="32" t="s">
        <v>22</v>
      </c>
      <c r="D21" s="10"/>
      <c r="E21" s="16">
        <f t="shared" si="0"/>
        <v>0</v>
      </c>
      <c r="F21" s="16">
        <f t="shared" si="0"/>
        <v>0</v>
      </c>
      <c r="G21" s="25">
        <f>IF(0=0,OSRRefF17_4x_0,0)</f>
        <v>0</v>
      </c>
      <c r="H21" s="10">
        <v>3120</v>
      </c>
      <c r="I21" s="16"/>
      <c r="J21" s="16"/>
      <c r="K21" s="25">
        <f>IF(0=0,OSRRefJ17_4x_0,0)</f>
        <v>0</v>
      </c>
      <c r="L21" s="10">
        <f t="shared" si="1"/>
        <v>3120</v>
      </c>
      <c r="M21" s="10">
        <f t="shared" si="1"/>
        <v>0</v>
      </c>
      <c r="N21" s="10">
        <f t="shared" si="1"/>
        <v>0</v>
      </c>
      <c r="O21" s="25">
        <f t="shared" si="1"/>
        <v>0</v>
      </c>
      <c r="P21" s="56"/>
    </row>
    <row r="22" spans="1:16" x14ac:dyDescent="0.25">
      <c r="B22" s="55" t="s">
        <v>84</v>
      </c>
      <c r="C22" s="32" t="s">
        <v>107</v>
      </c>
      <c r="D22" s="10"/>
      <c r="E22" s="16">
        <f t="shared" si="0"/>
        <v>0</v>
      </c>
      <c r="F22" s="16">
        <f t="shared" si="0"/>
        <v>0</v>
      </c>
      <c r="G22" s="25">
        <f>IF(0=0,OSRRefF17_5x_0,0)</f>
        <v>0</v>
      </c>
      <c r="H22" s="10">
        <v>2330</v>
      </c>
      <c r="I22" s="16"/>
      <c r="J22" s="16"/>
      <c r="K22" s="25">
        <f>IF(0=0,OSRRefJ17_5x_0,0)</f>
        <v>0</v>
      </c>
      <c r="L22" s="10">
        <f t="shared" si="1"/>
        <v>2330</v>
      </c>
      <c r="M22" s="10">
        <f t="shared" si="1"/>
        <v>0</v>
      </c>
      <c r="N22" s="10">
        <f t="shared" si="1"/>
        <v>0</v>
      </c>
      <c r="O22" s="25">
        <f t="shared" si="1"/>
        <v>0</v>
      </c>
      <c r="P22" s="56"/>
    </row>
    <row r="23" spans="1:16" x14ac:dyDescent="0.25">
      <c r="B23" s="55" t="s">
        <v>34</v>
      </c>
      <c r="C23" s="32" t="s">
        <v>50</v>
      </c>
      <c r="D23" s="10">
        <v>-7000</v>
      </c>
      <c r="E23" s="16">
        <f t="shared" si="0"/>
        <v>0</v>
      </c>
      <c r="F23" s="16">
        <f t="shared" si="0"/>
        <v>0</v>
      </c>
      <c r="G23" s="25">
        <f>IF(0=0,OSRRefF17_6x_0,0)</f>
        <v>0</v>
      </c>
      <c r="H23" s="10">
        <v>8560</v>
      </c>
      <c r="I23" s="16"/>
      <c r="J23" s="16"/>
      <c r="K23" s="25">
        <f>IF(0=0,OSRRefJ17_6x_0,0)</f>
        <v>0</v>
      </c>
      <c r="L23" s="10">
        <f t="shared" si="1"/>
        <v>1560</v>
      </c>
      <c r="M23" s="10">
        <f t="shared" si="1"/>
        <v>0</v>
      </c>
      <c r="N23" s="10">
        <f t="shared" si="1"/>
        <v>0</v>
      </c>
      <c r="O23" s="25">
        <f t="shared" si="1"/>
        <v>0</v>
      </c>
      <c r="P23" s="56"/>
    </row>
    <row r="24" spans="1:16" x14ac:dyDescent="0.25">
      <c r="B24" s="55" t="s">
        <v>108</v>
      </c>
      <c r="C24" s="32" t="s">
        <v>74</v>
      </c>
      <c r="D24" s="10">
        <v>-10000</v>
      </c>
      <c r="E24" s="16">
        <f t="shared" si="0"/>
        <v>0</v>
      </c>
      <c r="F24" s="16">
        <f t="shared" si="0"/>
        <v>0</v>
      </c>
      <c r="G24" s="25">
        <f>IF(0=0,OSRRefF17_7x_0,0)</f>
        <v>0</v>
      </c>
      <c r="H24" s="10">
        <v>13035</v>
      </c>
      <c r="I24" s="16"/>
      <c r="J24" s="16"/>
      <c r="K24" s="25">
        <f>IF(0=0,OSRRefJ17_7x_0,0)</f>
        <v>0</v>
      </c>
      <c r="L24" s="10">
        <f t="shared" si="1"/>
        <v>3035</v>
      </c>
      <c r="M24" s="10">
        <f t="shared" si="1"/>
        <v>0</v>
      </c>
      <c r="N24" s="10">
        <f t="shared" si="1"/>
        <v>0</v>
      </c>
      <c r="O24" s="25">
        <f t="shared" si="1"/>
        <v>0</v>
      </c>
      <c r="P24" s="56"/>
    </row>
    <row r="25" spans="1:16" x14ac:dyDescent="0.25">
      <c r="B25" s="55" t="s">
        <v>55</v>
      </c>
      <c r="C25" s="32" t="s">
        <v>23</v>
      </c>
      <c r="D25" s="10">
        <v>-55000</v>
      </c>
      <c r="E25" s="16">
        <f t="shared" si="0"/>
        <v>0</v>
      </c>
      <c r="F25" s="16">
        <f t="shared" si="0"/>
        <v>0</v>
      </c>
      <c r="G25" s="25">
        <f>IF(0=0,OSRRefF17_8x_0,0)</f>
        <v>0</v>
      </c>
      <c r="H25" s="10">
        <v>28585.3</v>
      </c>
      <c r="I25" s="16"/>
      <c r="J25" s="16"/>
      <c r="K25" s="25">
        <f>IF(0=0,OSRRefJ17_8x_0,0)</f>
        <v>0</v>
      </c>
      <c r="L25" s="10">
        <f t="shared" si="1"/>
        <v>-26414.7</v>
      </c>
      <c r="M25" s="10">
        <f t="shared" si="1"/>
        <v>0</v>
      </c>
      <c r="N25" s="10">
        <f t="shared" si="1"/>
        <v>0</v>
      </c>
      <c r="O25" s="25">
        <f t="shared" si="1"/>
        <v>0</v>
      </c>
      <c r="P25" s="56"/>
    </row>
    <row r="26" spans="1:16" x14ac:dyDescent="0.25">
      <c r="B26" s="55" t="s">
        <v>85</v>
      </c>
      <c r="C26" s="32" t="s">
        <v>109</v>
      </c>
      <c r="D26" s="10">
        <v>-9375</v>
      </c>
      <c r="E26" s="16">
        <f t="shared" si="0"/>
        <v>0</v>
      </c>
      <c r="F26" s="16">
        <f t="shared" si="0"/>
        <v>0</v>
      </c>
      <c r="G26" s="25">
        <f>IF(0=0,OSRRefF17_9x_0,0)</f>
        <v>0</v>
      </c>
      <c r="H26" s="10">
        <v>15655.05</v>
      </c>
      <c r="I26" s="16"/>
      <c r="J26" s="16"/>
      <c r="K26" s="25">
        <f>IF(0=0,OSRRefJ17_9x_0,0)</f>
        <v>0</v>
      </c>
      <c r="L26" s="10">
        <f t="shared" si="1"/>
        <v>6280.0499999999993</v>
      </c>
      <c r="M26" s="10">
        <f t="shared" si="1"/>
        <v>0</v>
      </c>
      <c r="N26" s="10">
        <f t="shared" si="1"/>
        <v>0</v>
      </c>
      <c r="O26" s="25">
        <f t="shared" si="1"/>
        <v>0</v>
      </c>
      <c r="P26" s="56"/>
    </row>
    <row r="27" spans="1:16" x14ac:dyDescent="0.25">
      <c r="B27" s="55" t="s">
        <v>56</v>
      </c>
      <c r="C27" s="32" t="s">
        <v>90</v>
      </c>
      <c r="D27" s="10"/>
      <c r="E27" s="16">
        <f t="shared" si="0"/>
        <v>0</v>
      </c>
      <c r="F27" s="16">
        <f t="shared" si="0"/>
        <v>0</v>
      </c>
      <c r="G27" s="25">
        <f>IF(0=0,OSRRefF17_10x_0,0)</f>
        <v>0</v>
      </c>
      <c r="H27" s="10">
        <v>7200</v>
      </c>
      <c r="I27" s="16"/>
      <c r="J27" s="16"/>
      <c r="K27" s="25">
        <f>IF(0=0,OSRRefJ17_10x_0,0)</f>
        <v>0</v>
      </c>
      <c r="L27" s="10">
        <f t="shared" si="1"/>
        <v>7200</v>
      </c>
      <c r="M27" s="10">
        <f t="shared" si="1"/>
        <v>0</v>
      </c>
      <c r="N27" s="10">
        <f t="shared" si="1"/>
        <v>0</v>
      </c>
      <c r="O27" s="25">
        <f t="shared" si="1"/>
        <v>0</v>
      </c>
      <c r="P27" s="56"/>
    </row>
    <row r="28" spans="1:16" x14ac:dyDescent="0.25">
      <c r="A28" s="49"/>
      <c r="B28" s="32"/>
      <c r="C28" s="32"/>
      <c r="D28" s="23"/>
      <c r="E28" s="6"/>
      <c r="F28" s="6"/>
      <c r="G28" s="13"/>
      <c r="H28" s="23"/>
      <c r="I28" s="6"/>
      <c r="J28" s="6"/>
      <c r="K28" s="13"/>
      <c r="L28" s="23"/>
      <c r="M28" s="6"/>
      <c r="N28" s="6"/>
      <c r="O28" s="13"/>
      <c r="P28" s="13"/>
    </row>
    <row r="29" spans="1:16" x14ac:dyDescent="0.25">
      <c r="A29" s="49"/>
      <c r="B29" s="37"/>
      <c r="C29" s="37"/>
      <c r="D29" s="22"/>
      <c r="E29" s="7"/>
      <c r="F29" s="7"/>
      <c r="G29" s="12"/>
      <c r="H29" s="22"/>
      <c r="I29" s="7"/>
      <c r="J29" s="7"/>
      <c r="K29" s="12"/>
      <c r="L29" s="22"/>
      <c r="M29" s="7"/>
      <c r="N29" s="7"/>
      <c r="O29" s="12"/>
      <c r="P29" s="12"/>
    </row>
    <row r="30" spans="1:16" ht="15.75" thickBot="1" x14ac:dyDescent="0.3">
      <c r="A30" s="41"/>
      <c r="B30" s="28"/>
      <c r="C30" s="28" t="s">
        <v>10</v>
      </c>
      <c r="D30" s="35">
        <f>SUM(OSRRefD17x_0)</f>
        <v>-307296.75</v>
      </c>
      <c r="E30" s="15">
        <f>SUM(OSRRefE17x_0)</f>
        <v>0</v>
      </c>
      <c r="F30" s="15">
        <f>SUM(OSRRefF17x_0)</f>
        <v>0</v>
      </c>
      <c r="G30" s="15">
        <f>SUM(OSRRefG17x_0)</f>
        <v>0</v>
      </c>
      <c r="H30" s="35">
        <f>SUM(OSRRefH17x_0)</f>
        <v>274404.84999999998</v>
      </c>
      <c r="I30" s="15">
        <f>SUM(OSRRefI17x_0)</f>
        <v>0</v>
      </c>
      <c r="J30" s="38">
        <f>SUM(OSRRefJ17x_0)</f>
        <v>0</v>
      </c>
      <c r="K30" s="36">
        <f>SUM(OSRRefK17x_0)</f>
        <v>0</v>
      </c>
      <c r="L30" s="24">
        <f t="shared" ref="L30:O30" si="2">D30+H30</f>
        <v>-32891.900000000023</v>
      </c>
      <c r="M30" s="24">
        <f t="shared" si="2"/>
        <v>0</v>
      </c>
      <c r="N30" s="24">
        <f t="shared" si="2"/>
        <v>0</v>
      </c>
      <c r="O30" s="36">
        <f t="shared" si="2"/>
        <v>0</v>
      </c>
      <c r="P30" s="54"/>
    </row>
    <row r="31" spans="1:16" ht="15.75" thickTop="1" x14ac:dyDescent="0.25"/>
  </sheetData>
  <mergeCells count="6">
    <mergeCell ref="D12:G12"/>
    <mergeCell ref="H12:K12"/>
    <mergeCell ref="L12:O12"/>
    <mergeCell ref="D13:E13"/>
    <mergeCell ref="H13:I13"/>
    <mergeCell ref="L13:M1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911728A90861248B04C4328C2192325" ma:contentTypeVersion="16" ma:contentTypeDescription="Opprett et nytt dokument." ma:contentTypeScope="" ma:versionID="972c8e897ad0b3f87073d650aa5eecea">
  <xsd:schema xmlns:xsd="http://www.w3.org/2001/XMLSchema" xmlns:xs="http://www.w3.org/2001/XMLSchema" xmlns:p="http://schemas.microsoft.com/office/2006/metadata/properties" xmlns:ns2="ea08695c-71a6-424d-b494-0382f1cd8949" xmlns:ns4="712f3002-266e-4d4e-9ea1-b15283d2fba1" xmlns:ns5="58f7b324-db6b-4959-835f-55eb385b6592" targetNamespace="http://schemas.microsoft.com/office/2006/metadata/properties" ma:root="true" ma:fieldsID="3ed6dfd1bd81c745bab67ddac7bfc745" ns2:_="" ns4:_="" ns5:_="">
    <xsd:import namespace="ea08695c-71a6-424d-b494-0382f1cd8949"/>
    <xsd:import namespace="712f3002-266e-4d4e-9ea1-b15283d2fba1"/>
    <xsd:import namespace="58f7b324-db6b-4959-835f-55eb385b6592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5:MediaServiceMetadata" minOccurs="0"/>
                <xsd:element ref="ns5:MediaServiceFastMetadata" minOccurs="0"/>
                <xsd:element ref="ns5:MediaServiceDateTaken" minOccurs="0"/>
                <xsd:element ref="ns5:MediaServiceAutoTags" minOccurs="0"/>
                <xsd:element ref="ns5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7b324-db6b-4959-835f-55eb385b65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2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2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Hedmark Skikrets</TermName>
          <TermId xmlns="http://schemas.microsoft.com/office/infopath/2007/PartnerControls">96958456-eeb8-42f9-a6a6-c84c774cbffb</TermId>
        </TermInfo>
      </Terms>
    </d22229a14cba4c45b75955f9fd950afc>
    <TaxCatchAll xmlns="ea08695c-71a6-424d-b494-0382f1cd8949">
      <Value>52</Value>
      <Value>18</Value>
    </TaxCatchAll>
    <gb40dc7f2b9d47e88655990f6f9f4134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Styre</TermName>
          <TermId xmlns="http://schemas.microsoft.com/office/infopath/2007/PartnerControls">b0f4f6bd-4e5c-42e1-a438-6e04386511e5</TermId>
        </TermInfo>
      </Terms>
    </gb40dc7f2b9d47e88655990f6f9f4134>
    <d03e5549500345819f98d8dbc49daa6e xmlns="ea08695c-71a6-424d-b494-0382f1cd8949">
      <Terms xmlns="http://schemas.microsoft.com/office/infopath/2007/PartnerControls"/>
    </d03e5549500345819f98d8dbc49daa6e>
  </documentManagement>
</p:properties>
</file>

<file path=customXml/itemProps1.xml><?xml version="1.0" encoding="utf-8"?>
<ds:datastoreItem xmlns:ds="http://schemas.openxmlformats.org/officeDocument/2006/customXml" ds:itemID="{B78DB4A2-0401-4BDA-BB03-9D5B1DAB8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8695c-71a6-424d-b494-0382f1cd8949"/>
    <ds:schemaRef ds:uri="712f3002-266e-4d4e-9ea1-b15283d2fba1"/>
    <ds:schemaRef ds:uri="58f7b324-db6b-4959-835f-55eb385b65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89A874-CF13-460C-BC1D-49442DF5ED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486B89-4E4E-48CF-A743-C6BAC62EE77C}">
  <ds:schemaRefs>
    <ds:schemaRef ds:uri="712f3002-266e-4d4e-9ea1-b15283d2fba1"/>
    <ds:schemaRef ds:uri="http://purl.org/dc/elements/1.1/"/>
    <ds:schemaRef ds:uri="http://schemas.microsoft.com/office/2006/metadata/properties"/>
    <ds:schemaRef ds:uri="ea08695c-71a6-424d-b494-0382f1cd8949"/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58f7b324-db6b-4959-835f-55eb385b65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18</vt:i4>
      </vt:variant>
      <vt:variant>
        <vt:lpstr>Navngitte områder</vt:lpstr>
      </vt:variant>
      <vt:variant>
        <vt:i4>264</vt:i4>
      </vt:variant>
    </vt:vector>
  </HeadingPairs>
  <TitlesOfParts>
    <vt:vector size="282" baseType="lpstr">
      <vt:lpstr>Avdeling</vt:lpstr>
      <vt:lpstr>OSR_Avdeling_GCXML7</vt:lpstr>
      <vt:lpstr>OSR_Sheet1_c6...5db0f394_DW72BQ</vt:lpstr>
      <vt:lpstr>00</vt:lpstr>
      <vt:lpstr>10</vt:lpstr>
      <vt:lpstr>20</vt:lpstr>
      <vt:lpstr>30</vt:lpstr>
      <vt:lpstr>40</vt:lpstr>
      <vt:lpstr>50</vt:lpstr>
      <vt:lpstr>51</vt:lpstr>
      <vt:lpstr>60</vt:lpstr>
      <vt:lpstr>70</vt:lpstr>
      <vt:lpstr>71</vt:lpstr>
      <vt:lpstr>72</vt:lpstr>
      <vt:lpstr>80</vt:lpstr>
      <vt:lpstr>Ark8</vt:lpstr>
      <vt:lpstr>OSR_Ark8_H7YOET</vt:lpstr>
      <vt:lpstr>OSR_Ark8_e205...c41c188d_594FYI</vt:lpstr>
      <vt:lpstr>'00'!OSR_GearWriter_0</vt:lpstr>
      <vt:lpstr>'10'!OSR_GearWriter_0</vt:lpstr>
      <vt:lpstr>'20'!OSR_GearWriter_0</vt:lpstr>
      <vt:lpstr>'30'!OSR_GearWriter_0</vt:lpstr>
      <vt:lpstr>'40'!OSR_GearWriter_0</vt:lpstr>
      <vt:lpstr>'50'!OSR_GearWriter_0</vt:lpstr>
      <vt:lpstr>'51'!OSR_GearWriter_0</vt:lpstr>
      <vt:lpstr>'60'!OSR_GearWriter_0</vt:lpstr>
      <vt:lpstr>'70'!OSR_GearWriter_0</vt:lpstr>
      <vt:lpstr>'71'!OSR_GearWriter_0</vt:lpstr>
      <vt:lpstr>'72'!OSR_GearWriter_0</vt:lpstr>
      <vt:lpstr>'80'!OSR_GearWriter_0</vt:lpstr>
      <vt:lpstr>Avdeling!OSR_GearWriter_0</vt:lpstr>
      <vt:lpstr>'00'!OSR_GearWriter_1</vt:lpstr>
      <vt:lpstr>'10'!OSR_GearWriter_1</vt:lpstr>
      <vt:lpstr>'20'!OSR_GearWriter_1</vt:lpstr>
      <vt:lpstr>'30'!OSR_GearWriter_1</vt:lpstr>
      <vt:lpstr>'40'!OSR_GearWriter_1</vt:lpstr>
      <vt:lpstr>'50'!OSR_GearWriter_1</vt:lpstr>
      <vt:lpstr>'51'!OSR_GearWriter_1</vt:lpstr>
      <vt:lpstr>'60'!OSR_GearWriter_1</vt:lpstr>
      <vt:lpstr>'70'!OSR_GearWriter_1</vt:lpstr>
      <vt:lpstr>'71'!OSR_GearWriter_1</vt:lpstr>
      <vt:lpstr>'72'!OSR_GearWriter_1</vt:lpstr>
      <vt:lpstr>'80'!OSR_GearWriter_1</vt:lpstr>
      <vt:lpstr>Avdeling!OSR_GearWriter_1</vt:lpstr>
      <vt:lpstr>'00'!OSR_GearWriter_2</vt:lpstr>
      <vt:lpstr>'10'!OSR_GearWriter_2</vt:lpstr>
      <vt:lpstr>'20'!OSR_GearWriter_2</vt:lpstr>
      <vt:lpstr>'30'!OSR_GearWriter_2</vt:lpstr>
      <vt:lpstr>'40'!OSR_GearWriter_2</vt:lpstr>
      <vt:lpstr>'50'!OSR_GearWriter_2</vt:lpstr>
      <vt:lpstr>'51'!OSR_GearWriter_2</vt:lpstr>
      <vt:lpstr>'60'!OSR_GearWriter_2</vt:lpstr>
      <vt:lpstr>'70'!OSR_GearWriter_2</vt:lpstr>
      <vt:lpstr>'71'!OSR_GearWriter_2</vt:lpstr>
      <vt:lpstr>'72'!OSR_GearWriter_2</vt:lpstr>
      <vt:lpstr>'80'!OSR_GearWriter_2</vt:lpstr>
      <vt:lpstr>Avdeling!OSR_GearWriter_2</vt:lpstr>
      <vt:lpstr>'00'!OSR_GearWriter_3</vt:lpstr>
      <vt:lpstr>'10'!OSR_GearWriter_3</vt:lpstr>
      <vt:lpstr>'20'!OSR_GearWriter_3</vt:lpstr>
      <vt:lpstr>'30'!OSR_GearWriter_3</vt:lpstr>
      <vt:lpstr>'40'!OSR_GearWriter_3</vt:lpstr>
      <vt:lpstr>'50'!OSR_GearWriter_3</vt:lpstr>
      <vt:lpstr>'51'!OSR_GearWriter_3</vt:lpstr>
      <vt:lpstr>'60'!OSR_GearWriter_3</vt:lpstr>
      <vt:lpstr>'70'!OSR_GearWriter_3</vt:lpstr>
      <vt:lpstr>'71'!OSR_GearWriter_3</vt:lpstr>
      <vt:lpstr>'72'!OSR_GearWriter_3</vt:lpstr>
      <vt:lpstr>'80'!OSR_GearWriter_3</vt:lpstr>
      <vt:lpstr>Avdeling!OSR_GearWriter_3</vt:lpstr>
      <vt:lpstr>'00'!OSR_GearWriter_4</vt:lpstr>
      <vt:lpstr>'10'!OSR_GearWriter_4</vt:lpstr>
      <vt:lpstr>'20'!OSR_GearWriter_4</vt:lpstr>
      <vt:lpstr>'30'!OSR_GearWriter_4</vt:lpstr>
      <vt:lpstr>'40'!OSR_GearWriter_4</vt:lpstr>
      <vt:lpstr>'50'!OSR_GearWriter_4</vt:lpstr>
      <vt:lpstr>'51'!OSR_GearWriter_4</vt:lpstr>
      <vt:lpstr>'60'!OSR_GearWriter_4</vt:lpstr>
      <vt:lpstr>'70'!OSR_GearWriter_4</vt:lpstr>
      <vt:lpstr>'71'!OSR_GearWriter_4</vt:lpstr>
      <vt:lpstr>'72'!OSR_GearWriter_4</vt:lpstr>
      <vt:lpstr>'80'!OSR_GearWriter_4</vt:lpstr>
      <vt:lpstr>Avdeling!OSR_GearWriter_4</vt:lpstr>
      <vt:lpstr>'00'!OSR_GearWriter_5</vt:lpstr>
      <vt:lpstr>'10'!OSR_GearWriter_5</vt:lpstr>
      <vt:lpstr>'20'!OSR_GearWriter_5</vt:lpstr>
      <vt:lpstr>'30'!OSR_GearWriter_5</vt:lpstr>
      <vt:lpstr>'40'!OSR_GearWriter_5</vt:lpstr>
      <vt:lpstr>'50'!OSR_GearWriter_5</vt:lpstr>
      <vt:lpstr>'51'!OSR_GearWriter_5</vt:lpstr>
      <vt:lpstr>'60'!OSR_GearWriter_5</vt:lpstr>
      <vt:lpstr>'70'!OSR_GearWriter_5</vt:lpstr>
      <vt:lpstr>'71'!OSR_GearWriter_5</vt:lpstr>
      <vt:lpstr>'72'!OSR_GearWriter_5</vt:lpstr>
      <vt:lpstr>'80'!OSR_GearWriter_5</vt:lpstr>
      <vt:lpstr>Avdeling!OSR_GearWriter_5</vt:lpstr>
      <vt:lpstr>'00'!OSRRefD17x_0</vt:lpstr>
      <vt:lpstr>'10'!OSRRefD17x_0</vt:lpstr>
      <vt:lpstr>'20'!OSRRefD17x_0</vt:lpstr>
      <vt:lpstr>'30'!OSRRefD17x_0</vt:lpstr>
      <vt:lpstr>'50'!OSRRefD17x_0</vt:lpstr>
      <vt:lpstr>'51'!OSRRefD17x_0</vt:lpstr>
      <vt:lpstr>'60'!OSRRefD17x_0</vt:lpstr>
      <vt:lpstr>'70'!OSRRefD17x_0</vt:lpstr>
      <vt:lpstr>'71'!OSRRefD17x_0</vt:lpstr>
      <vt:lpstr>Avdeling!OSRRefD18x_0</vt:lpstr>
      <vt:lpstr>'00'!OSRRefE17x_0</vt:lpstr>
      <vt:lpstr>'10'!OSRRefE17x_0</vt:lpstr>
      <vt:lpstr>'20'!OSRRefE17x_0</vt:lpstr>
      <vt:lpstr>'30'!OSRRefE17x_0</vt:lpstr>
      <vt:lpstr>'50'!OSRRefE17x_0</vt:lpstr>
      <vt:lpstr>'51'!OSRRefE17x_0</vt:lpstr>
      <vt:lpstr>'60'!OSRRefE17x_0</vt:lpstr>
      <vt:lpstr>'70'!OSRRefE17x_0</vt:lpstr>
      <vt:lpstr>'71'!OSRRefE17x_0</vt:lpstr>
      <vt:lpstr>Avdeling!OSRRefE18x_0</vt:lpstr>
      <vt:lpstr>'00'!OSRRefF17_0x_0</vt:lpstr>
      <vt:lpstr>'10'!OSRRefF17_0x_0</vt:lpstr>
      <vt:lpstr>'20'!OSRRefF17_0x_0</vt:lpstr>
      <vt:lpstr>'30'!OSRRefF17_0x_0</vt:lpstr>
      <vt:lpstr>'50'!OSRRefF17_0x_0</vt:lpstr>
      <vt:lpstr>'51'!OSRRefF17_0x_0</vt:lpstr>
      <vt:lpstr>'60'!OSRRefF17_0x_0</vt:lpstr>
      <vt:lpstr>'70'!OSRRefF17_0x_0</vt:lpstr>
      <vt:lpstr>'71'!OSRRefF17_0x_0</vt:lpstr>
      <vt:lpstr>'50'!OSRRefF17_10x_0</vt:lpstr>
      <vt:lpstr>'70'!OSRRefF17_10x_0</vt:lpstr>
      <vt:lpstr>'70'!OSRRefF17_11x_0</vt:lpstr>
      <vt:lpstr>'70'!OSRRefF17_12x_0</vt:lpstr>
      <vt:lpstr>'70'!OSRRefF17_13x_0</vt:lpstr>
      <vt:lpstr>'70'!OSRRefF17_14x_0</vt:lpstr>
      <vt:lpstr>'70'!OSRRefF17_15x_0</vt:lpstr>
      <vt:lpstr>'10'!OSRRefF17_1x_0</vt:lpstr>
      <vt:lpstr>'20'!OSRRefF17_1x_0</vt:lpstr>
      <vt:lpstr>'30'!OSRRefF17_1x_0</vt:lpstr>
      <vt:lpstr>'50'!OSRRefF17_1x_0</vt:lpstr>
      <vt:lpstr>'70'!OSRRefF17_1x_0</vt:lpstr>
      <vt:lpstr>'20'!OSRRefF17_2x_0</vt:lpstr>
      <vt:lpstr>'30'!OSRRefF17_2x_0</vt:lpstr>
      <vt:lpstr>'50'!OSRRefF17_2x_0</vt:lpstr>
      <vt:lpstr>'70'!OSRRefF17_2x_0</vt:lpstr>
      <vt:lpstr>'20'!OSRRefF17_3x_0</vt:lpstr>
      <vt:lpstr>'30'!OSRRefF17_3x_0</vt:lpstr>
      <vt:lpstr>'50'!OSRRefF17_3x_0</vt:lpstr>
      <vt:lpstr>'70'!OSRRefF17_3x_0</vt:lpstr>
      <vt:lpstr>'20'!OSRRefF17_4x_0</vt:lpstr>
      <vt:lpstr>'50'!OSRRefF17_4x_0</vt:lpstr>
      <vt:lpstr>'70'!OSRRefF17_4x_0</vt:lpstr>
      <vt:lpstr>'20'!OSRRefF17_5x_0</vt:lpstr>
      <vt:lpstr>'50'!OSRRefF17_5x_0</vt:lpstr>
      <vt:lpstr>'70'!OSRRefF17_5x_0</vt:lpstr>
      <vt:lpstr>'20'!OSRRefF17_6x_0</vt:lpstr>
      <vt:lpstr>'50'!OSRRefF17_6x_0</vt:lpstr>
      <vt:lpstr>'70'!OSRRefF17_6x_0</vt:lpstr>
      <vt:lpstr>'50'!OSRRefF17_7x_0</vt:lpstr>
      <vt:lpstr>'70'!OSRRefF17_7x_0</vt:lpstr>
      <vt:lpstr>'50'!OSRRefF17_8x_0</vt:lpstr>
      <vt:lpstr>'70'!OSRRefF17_8x_0</vt:lpstr>
      <vt:lpstr>'50'!OSRRefF17_9x_0</vt:lpstr>
      <vt:lpstr>'70'!OSRRefF17_9x_0</vt:lpstr>
      <vt:lpstr>'00'!OSRRefF17x_0</vt:lpstr>
      <vt:lpstr>'10'!OSRRefF17x_0</vt:lpstr>
      <vt:lpstr>'20'!OSRRefF17x_0</vt:lpstr>
      <vt:lpstr>'30'!OSRRefF17x_0</vt:lpstr>
      <vt:lpstr>'50'!OSRRefF17x_0</vt:lpstr>
      <vt:lpstr>'51'!OSRRefF17x_0</vt:lpstr>
      <vt:lpstr>'60'!OSRRefF17x_0</vt:lpstr>
      <vt:lpstr>'70'!OSRRefF17x_0</vt:lpstr>
      <vt:lpstr>'71'!OSRRefF17x_0</vt:lpstr>
      <vt:lpstr>Avdeling!OSRRefF18_0x_0</vt:lpstr>
      <vt:lpstr>Avdeling!OSRRefF18_1x_0</vt:lpstr>
      <vt:lpstr>Avdeling!OSRRefF18_2x_0</vt:lpstr>
      <vt:lpstr>Avdeling!OSRRefF18_3x_0</vt:lpstr>
      <vt:lpstr>Avdeling!OSRRefF18_4x_0</vt:lpstr>
      <vt:lpstr>Avdeling!OSRRefF18_5x_0</vt:lpstr>
      <vt:lpstr>Avdeling!OSRRefF18_6x_0</vt:lpstr>
      <vt:lpstr>Avdeling!OSRRefF18_7x_0</vt:lpstr>
      <vt:lpstr>Avdeling!OSRRefF18_8x_0</vt:lpstr>
      <vt:lpstr>Avdeling!OSRRefF18x_0</vt:lpstr>
      <vt:lpstr>'00'!OSRRefG17x_0</vt:lpstr>
      <vt:lpstr>'10'!OSRRefG17x_0</vt:lpstr>
      <vt:lpstr>'20'!OSRRefG17x_0</vt:lpstr>
      <vt:lpstr>'30'!OSRRefG17x_0</vt:lpstr>
      <vt:lpstr>'50'!OSRRefG17x_0</vt:lpstr>
      <vt:lpstr>'51'!OSRRefG17x_0</vt:lpstr>
      <vt:lpstr>'60'!OSRRefG17x_0</vt:lpstr>
      <vt:lpstr>'70'!OSRRefG17x_0</vt:lpstr>
      <vt:lpstr>'71'!OSRRefG17x_0</vt:lpstr>
      <vt:lpstr>Avdeling!OSRRefG18x_0</vt:lpstr>
      <vt:lpstr>'00'!OSRRefH17x_0</vt:lpstr>
      <vt:lpstr>'10'!OSRRefH17x_0</vt:lpstr>
      <vt:lpstr>'20'!OSRRefH17x_0</vt:lpstr>
      <vt:lpstr>'30'!OSRRefH17x_0</vt:lpstr>
      <vt:lpstr>'50'!OSRRefH17x_0</vt:lpstr>
      <vt:lpstr>'51'!OSRRefH17x_0</vt:lpstr>
      <vt:lpstr>'60'!OSRRefH17x_0</vt:lpstr>
      <vt:lpstr>'70'!OSRRefH17x_0</vt:lpstr>
      <vt:lpstr>'71'!OSRRefH17x_0</vt:lpstr>
      <vt:lpstr>Avdeling!OSRRefH18x_0</vt:lpstr>
      <vt:lpstr>'00'!OSRRefI17x_0</vt:lpstr>
      <vt:lpstr>'10'!OSRRefI17x_0</vt:lpstr>
      <vt:lpstr>'20'!OSRRefI17x_0</vt:lpstr>
      <vt:lpstr>'30'!OSRRefI17x_0</vt:lpstr>
      <vt:lpstr>'50'!OSRRefI17x_0</vt:lpstr>
      <vt:lpstr>'51'!OSRRefI17x_0</vt:lpstr>
      <vt:lpstr>'60'!OSRRefI17x_0</vt:lpstr>
      <vt:lpstr>'70'!OSRRefI17x_0</vt:lpstr>
      <vt:lpstr>'71'!OSRRefI17x_0</vt:lpstr>
      <vt:lpstr>Avdeling!OSRRefI18x_0</vt:lpstr>
      <vt:lpstr>'00'!OSRRefJ17_0x_0</vt:lpstr>
      <vt:lpstr>'10'!OSRRefJ17_0x_0</vt:lpstr>
      <vt:lpstr>'20'!OSRRefJ17_0x_0</vt:lpstr>
      <vt:lpstr>'30'!OSRRefJ17_0x_0</vt:lpstr>
      <vt:lpstr>'50'!OSRRefJ17_0x_0</vt:lpstr>
      <vt:lpstr>'51'!OSRRefJ17_0x_0</vt:lpstr>
      <vt:lpstr>'60'!OSRRefJ17_0x_0</vt:lpstr>
      <vt:lpstr>'70'!OSRRefJ17_0x_0</vt:lpstr>
      <vt:lpstr>'71'!OSRRefJ17_0x_0</vt:lpstr>
      <vt:lpstr>'50'!OSRRefJ17_10x_0</vt:lpstr>
      <vt:lpstr>'70'!OSRRefJ17_10x_0</vt:lpstr>
      <vt:lpstr>'70'!OSRRefJ17_11x_0</vt:lpstr>
      <vt:lpstr>'70'!OSRRefJ17_12x_0</vt:lpstr>
      <vt:lpstr>'70'!OSRRefJ17_13x_0</vt:lpstr>
      <vt:lpstr>'70'!OSRRefJ17_14x_0</vt:lpstr>
      <vt:lpstr>'70'!OSRRefJ17_15x_0</vt:lpstr>
      <vt:lpstr>'10'!OSRRefJ17_1x_0</vt:lpstr>
      <vt:lpstr>'20'!OSRRefJ17_1x_0</vt:lpstr>
      <vt:lpstr>'30'!OSRRefJ17_1x_0</vt:lpstr>
      <vt:lpstr>'50'!OSRRefJ17_1x_0</vt:lpstr>
      <vt:lpstr>'70'!OSRRefJ17_1x_0</vt:lpstr>
      <vt:lpstr>'20'!OSRRefJ17_2x_0</vt:lpstr>
      <vt:lpstr>'30'!OSRRefJ17_2x_0</vt:lpstr>
      <vt:lpstr>'50'!OSRRefJ17_2x_0</vt:lpstr>
      <vt:lpstr>'70'!OSRRefJ17_2x_0</vt:lpstr>
      <vt:lpstr>'20'!OSRRefJ17_3x_0</vt:lpstr>
      <vt:lpstr>'30'!OSRRefJ17_3x_0</vt:lpstr>
      <vt:lpstr>'50'!OSRRefJ17_3x_0</vt:lpstr>
      <vt:lpstr>'70'!OSRRefJ17_3x_0</vt:lpstr>
      <vt:lpstr>'20'!OSRRefJ17_4x_0</vt:lpstr>
      <vt:lpstr>'50'!OSRRefJ17_4x_0</vt:lpstr>
      <vt:lpstr>'70'!OSRRefJ17_4x_0</vt:lpstr>
      <vt:lpstr>'20'!OSRRefJ17_5x_0</vt:lpstr>
      <vt:lpstr>'50'!OSRRefJ17_5x_0</vt:lpstr>
      <vt:lpstr>'70'!OSRRefJ17_5x_0</vt:lpstr>
      <vt:lpstr>'20'!OSRRefJ17_6x_0</vt:lpstr>
      <vt:lpstr>'50'!OSRRefJ17_6x_0</vt:lpstr>
      <vt:lpstr>'70'!OSRRefJ17_6x_0</vt:lpstr>
      <vt:lpstr>'50'!OSRRefJ17_7x_0</vt:lpstr>
      <vt:lpstr>'70'!OSRRefJ17_7x_0</vt:lpstr>
      <vt:lpstr>'50'!OSRRefJ17_8x_0</vt:lpstr>
      <vt:lpstr>'70'!OSRRefJ17_8x_0</vt:lpstr>
      <vt:lpstr>'50'!OSRRefJ17_9x_0</vt:lpstr>
      <vt:lpstr>'70'!OSRRefJ17_9x_0</vt:lpstr>
      <vt:lpstr>'00'!OSRRefJ17x_0</vt:lpstr>
      <vt:lpstr>'10'!OSRRefJ17x_0</vt:lpstr>
      <vt:lpstr>'20'!OSRRefJ17x_0</vt:lpstr>
      <vt:lpstr>'30'!OSRRefJ17x_0</vt:lpstr>
      <vt:lpstr>'50'!OSRRefJ17x_0</vt:lpstr>
      <vt:lpstr>'51'!OSRRefJ17x_0</vt:lpstr>
      <vt:lpstr>'60'!OSRRefJ17x_0</vt:lpstr>
      <vt:lpstr>'70'!OSRRefJ17x_0</vt:lpstr>
      <vt:lpstr>'71'!OSRRefJ17x_0</vt:lpstr>
      <vt:lpstr>Avdeling!OSRRefJ18_0x_0</vt:lpstr>
      <vt:lpstr>Avdeling!OSRRefJ18_1x_0</vt:lpstr>
      <vt:lpstr>Avdeling!OSRRefJ18_2x_0</vt:lpstr>
      <vt:lpstr>Avdeling!OSRRefJ18_3x_0</vt:lpstr>
      <vt:lpstr>Avdeling!OSRRefJ18_4x_0</vt:lpstr>
      <vt:lpstr>Avdeling!OSRRefJ18_5x_0</vt:lpstr>
      <vt:lpstr>Avdeling!OSRRefJ18_6x_0</vt:lpstr>
      <vt:lpstr>Avdeling!OSRRefJ18_7x_0</vt:lpstr>
      <vt:lpstr>Avdeling!OSRRefJ18_8x_0</vt:lpstr>
      <vt:lpstr>Avdeling!OSRRefJ18x_0</vt:lpstr>
      <vt:lpstr>'00'!OSRRefK17x_0</vt:lpstr>
      <vt:lpstr>'10'!OSRRefK17x_0</vt:lpstr>
      <vt:lpstr>'20'!OSRRefK17x_0</vt:lpstr>
      <vt:lpstr>'30'!OSRRefK17x_0</vt:lpstr>
      <vt:lpstr>'50'!OSRRefK17x_0</vt:lpstr>
      <vt:lpstr>'51'!OSRRefK17x_0</vt:lpstr>
      <vt:lpstr>'60'!OSRRefK17x_0</vt:lpstr>
      <vt:lpstr>'70'!OSRRefK17x_0</vt:lpstr>
      <vt:lpstr>'71'!OSRRefK17x_0</vt:lpstr>
      <vt:lpstr>Avdeling!OSRRefK18x_0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Olav Andersen</dc:creator>
  <cp:lastModifiedBy>Jan Olav Andersen</cp:lastModifiedBy>
  <cp:lastPrinted>2021-04-27T11:38:21Z</cp:lastPrinted>
  <dcterms:created xsi:type="dcterms:W3CDTF">2020-05-25T08:58:13Z</dcterms:created>
  <dcterms:modified xsi:type="dcterms:W3CDTF">2021-04-27T11:38:42Z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0x010100C911728A90861248B04C4328C2192325</vt:lpwstr>
  </property>
  <property fmtid="{D5CDD505-2E9C-101B-9397-08002B2CF9AE}" pid="3" name="Dokumenttype">
    <vt:lpwstr/>
  </property>
  <property fmtid="{D5CDD505-2E9C-101B-9397-08002B2CF9AE}" pid="4" name="NSF_kategori">
    <vt:lpwstr>52;#Styre|b0f4f6bd-4e5c-42e1-a438-6e04386511e5</vt:lpwstr>
  </property>
  <property fmtid="{D5CDD505-2E9C-101B-9397-08002B2CF9AE}" pid="5" name="arGren">
    <vt:lpwstr/>
  </property>
  <property fmtid="{D5CDD505-2E9C-101B-9397-08002B2CF9AE}" pid="6" name="Krets">
    <vt:lpwstr>18;#Hedmark Skikrets|96958456-eeb8-42f9-a6a6-c84c774cbffb</vt:lpwstr>
  </property>
</Properties>
</file>